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6"/>
  </bookViews>
  <sheets>
    <sheet name="Pre-read" sheetId="15" r:id="rId1"/>
    <sheet name="Pace &amp; HR Chart" sheetId="14" r:id="rId2"/>
    <sheet name="Stats" sheetId="7" r:id="rId3"/>
    <sheet name="Plan" sheetId="12" r:id="rId4"/>
    <sheet name="Sessions" sheetId="13" r:id="rId5"/>
  </sheets>
  <externalReferences>
    <externalReference r:id="rId6"/>
  </externalReferences>
  <definedNames>
    <definedName name="_xlnm._FilterDatabase" localSheetId="4" hidden="1">Sessions!$A$1:$AF$64</definedName>
    <definedName name="_Order1" hidden="1">255</definedName>
    <definedName name="_Order2" hidden="1">255</definedName>
    <definedName name="Event">#REF!</definedName>
    <definedName name="Excel_BuiltIn__FilterDatabase_4" localSheetId="3">#REF!</definedName>
    <definedName name="Excel_BuiltIn__FilterDatabase_4">#REF!</definedName>
    <definedName name="HR_Max" localSheetId="0">'[1]Pace &amp; HR Chart'!$F$2</definedName>
    <definedName name="HR_Max">'Pace &amp; HR Chart'!$F$2</definedName>
    <definedName name="mile">#REF!</definedName>
    <definedName name="Roibeard">#REF!</definedName>
    <definedName name="test">#REF!</definedName>
    <definedName name="WorkoutType">#REF!</definedName>
  </definedNames>
  <calcPr calcId="125725"/>
</workbook>
</file>

<file path=xl/calcChain.xml><?xml version="1.0" encoding="utf-8"?>
<calcChain xmlns="http://schemas.openxmlformats.org/spreadsheetml/2006/main">
  <c r="B71" i="12"/>
  <c r="P17" i="7" l="1"/>
  <c r="Q18"/>
  <c r="T20"/>
  <c r="S20"/>
  <c r="T19"/>
  <c r="S19"/>
  <c r="T18"/>
  <c r="S18"/>
  <c r="R20"/>
  <c r="R19"/>
  <c r="R18"/>
  <c r="P9" l="1"/>
  <c r="P5"/>
  <c r="Q19" s="1"/>
  <c r="P7"/>
  <c r="P11"/>
  <c r="P6"/>
  <c r="AB4" i="13"/>
  <c r="AA4" s="1"/>
  <c r="AB5"/>
  <c r="AA5" s="1"/>
  <c r="AB6"/>
  <c r="AA6" s="1"/>
  <c r="AB7"/>
  <c r="AA7" s="1"/>
  <c r="AB8"/>
  <c r="AA8" s="1"/>
  <c r="AB9"/>
  <c r="AA9" s="1"/>
  <c r="AB10"/>
  <c r="AA10" s="1"/>
  <c r="AB11"/>
  <c r="AA11" s="1"/>
  <c r="AB12"/>
  <c r="AA12" s="1"/>
  <c r="AB13"/>
  <c r="AA13" s="1"/>
  <c r="AB14"/>
  <c r="AA14" s="1"/>
  <c r="AB15"/>
  <c r="AA15" s="1"/>
  <c r="AB16"/>
  <c r="AA16" s="1"/>
  <c r="AB17"/>
  <c r="AA17"/>
  <c r="AB18"/>
  <c r="AA18" s="1"/>
  <c r="AB19"/>
  <c r="AA19" s="1"/>
  <c r="AB20"/>
  <c r="AA20" s="1"/>
  <c r="AB21"/>
  <c r="AA21" s="1"/>
  <c r="AB22"/>
  <c r="AA22" s="1"/>
  <c r="AB23"/>
  <c r="AA23" s="1"/>
  <c r="AB24"/>
  <c r="AA24" s="1"/>
  <c r="AB25"/>
  <c r="AA25" s="1"/>
  <c r="AB26"/>
  <c r="AA26" s="1"/>
  <c r="AB27"/>
  <c r="AA27" s="1"/>
  <c r="AB28"/>
  <c r="AA28" s="1"/>
  <c r="AB29"/>
  <c r="AA29" s="1"/>
  <c r="AB30"/>
  <c r="AA30" s="1"/>
  <c r="AB31"/>
  <c r="AA31" s="1"/>
  <c r="AB32"/>
  <c r="AA32" s="1"/>
  <c r="AB33"/>
  <c r="AA33" s="1"/>
  <c r="AB34"/>
  <c r="AA34" s="1"/>
  <c r="AB35"/>
  <c r="AA35" s="1"/>
  <c r="AB36"/>
  <c r="AA36" s="1"/>
  <c r="AB37"/>
  <c r="AA37" s="1"/>
  <c r="AB38"/>
  <c r="AA38" s="1"/>
  <c r="AB39"/>
  <c r="AA39" s="1"/>
  <c r="AB40"/>
  <c r="AA40" s="1"/>
  <c r="AB41"/>
  <c r="AA41" s="1"/>
  <c r="AB42"/>
  <c r="AA42" s="1"/>
  <c r="AB43"/>
  <c r="AA43" s="1"/>
  <c r="AB44"/>
  <c r="AA44" s="1"/>
  <c r="AB45"/>
  <c r="AA45" s="1"/>
  <c r="AB46"/>
  <c r="AA46" s="1"/>
  <c r="AB47"/>
  <c r="AA47" s="1"/>
  <c r="AB48"/>
  <c r="AA48" s="1"/>
  <c r="AB49"/>
  <c r="AA49" s="1"/>
  <c r="AB50"/>
  <c r="AA50" s="1"/>
  <c r="AB51"/>
  <c r="AA51" s="1"/>
  <c r="AB52"/>
  <c r="AA52" s="1"/>
  <c r="AB53"/>
  <c r="AA53" s="1"/>
  <c r="AB54"/>
  <c r="AA54" s="1"/>
  <c r="AB55"/>
  <c r="AA55" s="1"/>
  <c r="AB56"/>
  <c r="AA56" s="1"/>
  <c r="AB57"/>
  <c r="AA57" s="1"/>
  <c r="AB58"/>
  <c r="AA58" s="1"/>
  <c r="AB59"/>
  <c r="AA59" s="1"/>
  <c r="AB60"/>
  <c r="AA60" s="1"/>
  <c r="AB61"/>
  <c r="AA61" s="1"/>
  <c r="AB62"/>
  <c r="AA62" s="1"/>
  <c r="AB63"/>
  <c r="AA63" s="1"/>
  <c r="AB64"/>
  <c r="AA64" s="1"/>
  <c r="Z2"/>
  <c r="AF2" s="1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Y2"/>
  <c r="AE2" s="1"/>
  <c r="AD2" s="1"/>
  <c r="Y3"/>
  <c r="AB3" s="1"/>
  <c r="AA3" s="1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AC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E3"/>
  <c r="AD3" s="1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B4" i="12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E7" i="14"/>
  <c r="F7"/>
  <c r="G10"/>
  <c r="H10" s="1"/>
  <c r="E8"/>
  <c r="F8"/>
  <c r="E9"/>
  <c r="F9"/>
  <c r="E10"/>
  <c r="F10"/>
  <c r="E11"/>
  <c r="F11"/>
  <c r="D3" i="7"/>
  <c r="E3" s="1"/>
  <c r="F3" s="1"/>
  <c r="G3" s="1"/>
  <c r="H3" s="1"/>
  <c r="I3" s="1"/>
  <c r="J3" s="1"/>
  <c r="K3" s="1"/>
  <c r="L3" s="1"/>
  <c r="M3" s="1"/>
  <c r="N3" s="1"/>
  <c r="O3" s="1"/>
  <c r="P16"/>
  <c r="P15"/>
  <c r="P12"/>
  <c r="P13"/>
  <c r="P14"/>
  <c r="C14" i="14" l="1"/>
  <c r="H9"/>
  <c r="F18" s="1"/>
  <c r="D14"/>
  <c r="D19"/>
  <c r="H14"/>
  <c r="F14"/>
  <c r="G7"/>
  <c r="G8"/>
  <c r="G9"/>
  <c r="H19"/>
  <c r="G11"/>
  <c r="F19"/>
  <c r="G19"/>
  <c r="G14"/>
  <c r="H8"/>
  <c r="H7"/>
  <c r="E19"/>
  <c r="E14"/>
  <c r="H11"/>
  <c r="C19"/>
  <c r="P10" i="7"/>
  <c r="P4"/>
  <c r="P8"/>
  <c r="Q20"/>
  <c r="AB2" i="13"/>
  <c r="AA2" s="1"/>
  <c r="D18" i="14" l="1"/>
  <c r="H18"/>
  <c r="E18"/>
  <c r="G18"/>
  <c r="C18"/>
  <c r="H15"/>
  <c r="F15"/>
  <c r="D20"/>
  <c r="D15"/>
  <c r="H20"/>
  <c r="F20"/>
  <c r="G15"/>
  <c r="E15"/>
  <c r="C20"/>
  <c r="G20"/>
  <c r="E20"/>
  <c r="C15"/>
</calcChain>
</file>

<file path=xl/sharedStrings.xml><?xml version="1.0" encoding="utf-8"?>
<sst xmlns="http://schemas.openxmlformats.org/spreadsheetml/2006/main" count="439" uniqueCount="183">
  <si>
    <t>Weight</t>
  </si>
  <si>
    <t>Miles</t>
  </si>
  <si>
    <t>Total</t>
  </si>
  <si>
    <t>Tempo</t>
  </si>
  <si>
    <t>Bike</t>
  </si>
  <si>
    <t>Time</t>
  </si>
  <si>
    <t>KM</t>
  </si>
  <si>
    <t>Pace</t>
  </si>
  <si>
    <t>w/e</t>
  </si>
  <si>
    <t>Run 20-30k</t>
  </si>
  <si>
    <t>Run 30-40k</t>
  </si>
  <si>
    <t>Strides</t>
  </si>
  <si>
    <t>TOTAL</t>
  </si>
  <si>
    <t>Run &gt; 40k</t>
  </si>
  <si>
    <t>Run &lt; 20km</t>
  </si>
  <si>
    <t>Race &gt;15k</t>
  </si>
  <si>
    <t>Race &lt;= 5k</t>
  </si>
  <si>
    <t>Race 6-15k</t>
  </si>
  <si>
    <t>&lt; 500m Reps</t>
  </si>
  <si>
    <t>&gt;= 2km Reps</t>
  </si>
  <si>
    <r>
      <rPr>
        <sz val="9"/>
        <rFont val="Calibri"/>
        <family val="2"/>
      </rPr>
      <t>≈ 1km</t>
    </r>
    <r>
      <rPr>
        <sz val="9"/>
        <rFont val="Calibri"/>
        <family val="2"/>
        <scheme val="minor"/>
      </rPr>
      <t xml:space="preserve"> Reps</t>
    </r>
  </si>
  <si>
    <t>Dublin City Marathon</t>
  </si>
  <si>
    <t>Date</t>
  </si>
  <si>
    <t>Rank</t>
  </si>
  <si>
    <t>Session</t>
  </si>
  <si>
    <t>18km easy</t>
  </si>
  <si>
    <t>10 x 1km off 90sec</t>
  </si>
  <si>
    <t>Speed</t>
  </si>
  <si>
    <t>Recovery</t>
  </si>
  <si>
    <t>Long</t>
  </si>
  <si>
    <t>All</t>
  </si>
  <si>
    <t>HR</t>
  </si>
  <si>
    <t>Effort 1</t>
  </si>
  <si>
    <t>Effort 2</t>
  </si>
  <si>
    <t>Effort 3</t>
  </si>
  <si>
    <t>Effort 4</t>
  </si>
  <si>
    <t>Effort 5</t>
  </si>
  <si>
    <t>Effort 6</t>
  </si>
  <si>
    <t>Effort 7</t>
  </si>
  <si>
    <t>Effort 8</t>
  </si>
  <si>
    <t>Effort 9</t>
  </si>
  <si>
    <t>Effort 10</t>
  </si>
  <si>
    <t>Effort 11</t>
  </si>
  <si>
    <t>Effort 12</t>
  </si>
  <si>
    <t>Effort 13</t>
  </si>
  <si>
    <t>Effort 14</t>
  </si>
  <si>
    <t>Effort 15</t>
  </si>
  <si>
    <t>Effort 16</t>
  </si>
  <si>
    <t>Effort 17</t>
  </si>
  <si>
    <t>Effort 18</t>
  </si>
  <si>
    <t>Effort 19</t>
  </si>
  <si>
    <t>Effort 20</t>
  </si>
  <si>
    <t>Deviation</t>
  </si>
  <si>
    <t>Average</t>
  </si>
  <si>
    <t>Pace / KM</t>
  </si>
  <si>
    <t>Total KM</t>
  </si>
  <si>
    <t>16 x 400m off 1min</t>
  </si>
  <si>
    <t>Rep (km)</t>
  </si>
  <si>
    <t>5 - Max</t>
  </si>
  <si>
    <t>4 - Anaerobic</t>
  </si>
  <si>
    <t>3 - Aerobic</t>
  </si>
  <si>
    <t>2km Range</t>
  </si>
  <si>
    <t>1km Range</t>
  </si>
  <si>
    <t>800m Range</t>
  </si>
  <si>
    <t>Speed Work</t>
  </si>
  <si>
    <t>400m Range</t>
  </si>
  <si>
    <t>300m Range</t>
  </si>
  <si>
    <t>200m Range</t>
  </si>
  <si>
    <t>Sprint Work</t>
  </si>
  <si>
    <t>Sprint, unsustainable</t>
  </si>
  <si>
    <t>Fast, challenging</t>
  </si>
  <si>
    <t>Moderate, controlled</t>
  </si>
  <si>
    <t>Easy, comfortable, conversational</t>
  </si>
  <si>
    <t>2 - Easy</t>
  </si>
  <si>
    <t>Very easy, relaxed</t>
  </si>
  <si>
    <t>1 - Recovery</t>
  </si>
  <si>
    <t>Perceived Exertion</t>
  </si>
  <si>
    <t>Pace Range / KM</t>
  </si>
  <si>
    <t>BPM Range</t>
  </si>
  <si>
    <t>HR % Range</t>
  </si>
  <si>
    <t>Heart Rate Zone</t>
  </si>
  <si>
    <t>Enter Your Current 10km Race Time:</t>
  </si>
  <si>
    <t>Enter Your Current Heart Rate Max:</t>
  </si>
  <si>
    <t>Deviation %</t>
  </si>
  <si>
    <t>Number</t>
  </si>
  <si>
    <t>HR Average</t>
  </si>
  <si>
    <t>Total Time</t>
  </si>
  <si>
    <t>Actual</t>
  </si>
  <si>
    <t>12 x 400m off 1min</t>
  </si>
  <si>
    <t>Elite</t>
  </si>
  <si>
    <t>Advanced</t>
  </si>
  <si>
    <t>Intermediate</t>
  </si>
  <si>
    <t>Novice</t>
  </si>
  <si>
    <t>20min w/ 1k @ MP</t>
  </si>
  <si>
    <t>60min easy</t>
  </si>
  <si>
    <t>50min easy</t>
  </si>
  <si>
    <t>40min easy</t>
  </si>
  <si>
    <t>2 x 3km @ MP</t>
  </si>
  <si>
    <t>1 x 3km @ MP</t>
  </si>
  <si>
    <t>50min steady w/ strides</t>
  </si>
  <si>
    <t>40min steady w/ strides</t>
  </si>
  <si>
    <t>30min steady w/ strides</t>
  </si>
  <si>
    <t>90min easy</t>
  </si>
  <si>
    <t>80min easy</t>
  </si>
  <si>
    <t>70min easy</t>
  </si>
  <si>
    <t>Parkrun 5km</t>
  </si>
  <si>
    <t>26km steady</t>
  </si>
  <si>
    <t>24km steady</t>
  </si>
  <si>
    <t>22km steady</t>
  </si>
  <si>
    <t>20km steady</t>
  </si>
  <si>
    <t>Sample</t>
  </si>
  <si>
    <t>10 x 1km</t>
  </si>
  <si>
    <t>20 x 400m off 1min</t>
  </si>
  <si>
    <t>10 x 400m off 1min</t>
  </si>
  <si>
    <t>8 x 1km off 2mins</t>
  </si>
  <si>
    <t>6 x 1km off 2mins</t>
  </si>
  <si>
    <t>30km, last 10km @ MP</t>
  </si>
  <si>
    <t>26km, last 10km @ MP</t>
  </si>
  <si>
    <t>24km, last 10km @ MP</t>
  </si>
  <si>
    <t>20km, last 10km @ MP</t>
  </si>
  <si>
    <t>8 x 1km off 90sec</t>
  </si>
  <si>
    <t>6 x 1km off 90sec</t>
  </si>
  <si>
    <t>4 x 3km off 3mins</t>
  </si>
  <si>
    <t>3 x 3km off 3mins</t>
  </si>
  <si>
    <t>2 x 3km off 3mins</t>
  </si>
  <si>
    <t>Dublin Half Marathon</t>
  </si>
  <si>
    <t>5 x 1km off 90sec</t>
  </si>
  <si>
    <t>40km w/ last 20km @ MP</t>
  </si>
  <si>
    <t>40km w/ last 15km @ MP</t>
  </si>
  <si>
    <t>35km w/ last 15km @ MP</t>
  </si>
  <si>
    <t>30km w/ last 10km @ MP</t>
  </si>
  <si>
    <t>5 x 2km off 2mins</t>
  </si>
  <si>
    <t>4 x 2km off 2mins</t>
  </si>
  <si>
    <t>8 x 400m off 1min</t>
  </si>
  <si>
    <t>6 x 400m off 1min</t>
  </si>
  <si>
    <t>25km steady</t>
  </si>
  <si>
    <t>18km steady</t>
  </si>
  <si>
    <t>35km easy</t>
  </si>
  <si>
    <t>32km easy</t>
  </si>
  <si>
    <t>30km easy</t>
  </si>
  <si>
    <t>24km easy</t>
  </si>
  <si>
    <t>26km easy</t>
  </si>
  <si>
    <t>5 x 400m off 1min</t>
  </si>
  <si>
    <t>6 x 2km off 2mins</t>
  </si>
  <si>
    <t>3 x 2km off 2mins</t>
  </si>
  <si>
    <t>Athlone Flatline HM</t>
  </si>
  <si>
    <t>22km easy</t>
  </si>
  <si>
    <t>28km easy</t>
  </si>
  <si>
    <t>20km easy</t>
  </si>
  <si>
    <t>15 x 400m off 1min</t>
  </si>
  <si>
    <t>16km steady</t>
  </si>
  <si>
    <t>60min recovery</t>
  </si>
  <si>
    <t>30min recovery / rest</t>
  </si>
  <si>
    <t>45min recovery / rest</t>
  </si>
  <si>
    <t>16km easy</t>
  </si>
  <si>
    <t>12km easy</t>
  </si>
  <si>
    <t>12km recovery</t>
  </si>
  <si>
    <t>10km recovery</t>
  </si>
  <si>
    <t>6km easy w/ strides</t>
  </si>
  <si>
    <t>8km easy w/ strides</t>
  </si>
  <si>
    <t>10km easy w/ strides</t>
  </si>
  <si>
    <t>12km easy w/ strides</t>
  </si>
  <si>
    <t>16km recovery</t>
  </si>
  <si>
    <t>20km recovery</t>
  </si>
  <si>
    <t>Target # of Sessions</t>
  </si>
  <si>
    <r>
      <rPr>
        <b/>
        <sz val="11"/>
        <color theme="1"/>
        <rFont val="Calibri"/>
        <family val="2"/>
        <scheme val="minor"/>
      </rPr>
      <t>Warm-up:</t>
    </r>
    <r>
      <rPr>
        <sz val="10"/>
        <rFont val="Arial"/>
        <family val="2"/>
      </rPr>
      <t xml:space="preserve"> Run between 10-15 minutes easy
</t>
    </r>
    <r>
      <rPr>
        <b/>
        <sz val="11"/>
        <color theme="1"/>
        <rFont val="Calibri"/>
        <family val="2"/>
        <scheme val="minor"/>
      </rPr>
      <t xml:space="preserve">Stride-outs: </t>
    </r>
    <r>
      <rPr>
        <sz val="10"/>
        <rFont val="Arial"/>
        <family val="2"/>
      </rPr>
      <t xml:space="preserve">Do 4 x 100m stride-outs, with 100m jog recovery
    Each stride-out to be 1 second faster than the previous
    For stride-outs you gradually increase pace over first 30m, run hard for 50m, and slow down over last 20m
    Your last stride-out should be close to 100m sprint pace at peak
</t>
    </r>
    <r>
      <rPr>
        <b/>
        <sz val="11"/>
        <color theme="1"/>
        <rFont val="Calibri"/>
        <family val="2"/>
        <scheme val="minor"/>
      </rPr>
      <t xml:space="preserve">Drills: </t>
    </r>
    <r>
      <rPr>
        <sz val="10"/>
        <rFont val="Arial"/>
        <family val="2"/>
      </rPr>
      <t xml:space="preserve">4 sets up drills
    Butt kicks (20 seconds)
    High knees (20 seconds)
    One leg leaps (5-10 for each leg)
    Kick-outs (20 seconds)
</t>
    </r>
    <r>
      <rPr>
        <b/>
        <sz val="11"/>
        <color theme="1"/>
        <rFont val="Calibri"/>
        <family val="2"/>
        <scheme val="minor"/>
      </rPr>
      <t>Not having a warm-up routine is a recipe for injuriy!  This routine is only an example - you may have your own routine.</t>
    </r>
  </si>
  <si>
    <r>
      <t xml:space="preserve">Cool-down: Run between 10-15 minutes very easy
Stretching: 5-10 minutes stretching
</t>
    </r>
    <r>
      <rPr>
        <b/>
        <sz val="11"/>
        <color theme="1"/>
        <rFont val="Calibri"/>
        <family val="2"/>
        <scheme val="minor"/>
      </rPr>
      <t>Important to allow manage your cool-down to avoid injury and allow prepare you body for next workout</t>
    </r>
  </si>
  <si>
    <r>
      <t xml:space="preserve">Important to maintain core strength &amp; flexibility as part of your routine (particularly for those of us over 30 </t>
    </r>
    <r>
      <rPr>
        <sz val="11"/>
        <color theme="1"/>
        <rFont val="Wingdings"/>
        <charset val="2"/>
      </rPr>
      <t>J</t>
    </r>
    <r>
      <rPr>
        <sz val="10"/>
        <rFont val="Arial"/>
        <family val="2"/>
      </rPr>
      <t>)
Recommended to build this into your daily routine, 10-20 minutes per day makes a huge difference
Recommended plan broken into plank, core, squat, roller, stretch
Most people will be aware of these exercises &amp; variations.  Example videos will be posted to Facebook page just in case.
Recommended to also squeeze in a massage at a minimum every month, ideally every 2 weeks.</t>
    </r>
  </si>
  <si>
    <t>Record your actual workouts and detail for sessions.  This will make a difference - believe me!</t>
  </si>
  <si>
    <t>1. Before Every Hard Run Session &amp; Race:</t>
  </si>
  <si>
    <t>2. After Every Hard Run Session &amp; Race:</t>
  </si>
  <si>
    <t>3. Core &amp; Flexibility</t>
  </si>
  <si>
    <t>4. Logging</t>
  </si>
  <si>
    <t>5. If you miss days for whatever reason, simply skip days and don't try to make up for lost time</t>
  </si>
  <si>
    <t>6. 6 tabs in this spreadsheet</t>
  </si>
  <si>
    <t>1. This pre-read
2. Pace &amp; HR: Use to give you APPROXIMATE high-level pace guide (crude mechanic)
3. Stats: Target # of sessions over the course of marathon training cycle
4. Plan: Plan for different levels - novice, intermediate, advanced, elite
5. Sessions: Recommended template to record session detail and track progression
6. Prove that I practice what I preach - actual training buildup to PB marathons</t>
  </si>
  <si>
    <t>2017 MARATHON PREP</t>
  </si>
  <si>
    <t>Advanced (~3:30)</t>
  </si>
  <si>
    <t>Novice (~4:00 hr)</t>
  </si>
  <si>
    <t>Intermediate (~3:00hr)</t>
  </si>
  <si>
    <t>Elite (~2:30hr)</t>
  </si>
  <si>
    <t>Irish 3/4 Marathon @ 95% MP Avg</t>
  </si>
  <si>
    <t>This plan is aimed at those doing the Irish 3/4 Marathon as their final pre-DCM training event -  This is a fairly demanding plan for those seeking a Marathon PB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</si>
</sst>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m:ss"/>
    <numFmt numFmtId="165" formatCode="0.0"/>
    <numFmt numFmtId="166" formatCode="h:mm"/>
    <numFmt numFmtId="167" formatCode="#,##0_ ;\-#,##0\ "/>
    <numFmt numFmtId="168" formatCode="h:mm:ss"/>
    <numFmt numFmtId="169" formatCode="ddd\,\ dd\-mmm"/>
    <numFmt numFmtId="171" formatCode="#,##0.00_ ;\-#,##0.00\ "/>
    <numFmt numFmtId="173" formatCode="#,##0.0_ ;\-#,##0.0\ "/>
    <numFmt numFmtId="174" formatCode="[$-1809]General"/>
    <numFmt numFmtId="175" formatCode="[$-809]General"/>
    <numFmt numFmtId="176" formatCode="0&quot; &quot;"/>
    <numFmt numFmtId="177" formatCode="0_)"/>
    <numFmt numFmtId="178" formatCode="[$€-1809]#,##0.00;[Red]&quot;-&quot;[$€-1809]#,##0.00"/>
    <numFmt numFmtId="179" formatCode="[$£-809]#,##0.00;[Red]&quot;-&quot;[$£-809]#,##0.00"/>
    <numFmt numFmtId="180" formatCode="m:ss.0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1"/>
    </font>
    <font>
      <sz val="10"/>
      <color theme="1"/>
      <name val="Arial1"/>
    </font>
    <font>
      <b/>
      <i/>
      <sz val="16"/>
      <color indexed="8"/>
      <name val="Arial"/>
      <family val="2"/>
    </font>
    <font>
      <b/>
      <i/>
      <sz val="16"/>
      <color theme="1"/>
      <name val="Arial2"/>
    </font>
    <font>
      <sz val="10"/>
      <color rgb="FF000000"/>
      <name val="Arial"/>
      <family val="2"/>
    </font>
    <font>
      <sz val="12"/>
      <color indexed="8"/>
      <name val="Helv"/>
    </font>
    <font>
      <sz val="10"/>
      <color theme="1"/>
      <name val="Arial"/>
      <family val="2"/>
    </font>
    <font>
      <sz val="12"/>
      <name val="Helv"/>
    </font>
    <font>
      <sz val="12"/>
      <color theme="1"/>
      <name val="Helv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theme="1"/>
      <name val="Arial2"/>
    </font>
    <font>
      <sz val="10"/>
      <name val="Arial"/>
      <family val="2"/>
      <charset val="1"/>
    </font>
    <font>
      <b/>
      <i/>
      <u/>
      <sz val="11"/>
      <color indexed="8"/>
      <name val="Arial"/>
      <family val="2"/>
    </font>
    <font>
      <b/>
      <i/>
      <u/>
      <sz val="11"/>
      <color theme="1"/>
      <name val="Arial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4" fillId="3" borderId="0" applyNumberFormat="0" applyBorder="0" applyAlignment="0" applyProtection="0"/>
    <xf numFmtId="9" fontId="8" fillId="0" borderId="0" applyFill="0" applyBorder="0" applyAlignment="0" applyProtection="0"/>
    <xf numFmtId="0" fontId="6" fillId="0" borderId="0"/>
    <xf numFmtId="174" fontId="22" fillId="0" borderId="0"/>
    <xf numFmtId="175" fontId="23" fillId="0" borderId="0"/>
    <xf numFmtId="0" fontId="24" fillId="0" borderId="0">
      <alignment horizontal="center"/>
    </xf>
    <xf numFmtId="0" fontId="25" fillId="0" borderId="0">
      <alignment horizontal="center"/>
    </xf>
    <xf numFmtId="0" fontId="24" fillId="0" borderId="0">
      <alignment horizontal="center" textRotation="90"/>
    </xf>
    <xf numFmtId="0" fontId="25" fillId="0" borderId="0">
      <alignment horizontal="center" textRotation="90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176" fontId="27" fillId="0" borderId="0"/>
    <xf numFmtId="0" fontId="28" fillId="0" borderId="0"/>
    <xf numFmtId="177" fontId="29" fillId="0" borderId="0"/>
    <xf numFmtId="176" fontId="30" fillId="0" borderId="0"/>
    <xf numFmtId="0" fontId="8" fillId="0" borderId="0"/>
    <xf numFmtId="174" fontId="31" fillId="0" borderId="0"/>
    <xf numFmtId="175" fontId="28" fillId="0" borderId="0"/>
    <xf numFmtId="0" fontId="5" fillId="0" borderId="0"/>
    <xf numFmtId="0" fontId="5" fillId="0" borderId="0"/>
    <xf numFmtId="174" fontId="32" fillId="0" borderId="0"/>
    <xf numFmtId="0" fontId="5" fillId="0" borderId="0"/>
    <xf numFmtId="175" fontId="33" fillId="0" borderId="0"/>
    <xf numFmtId="0" fontId="34" fillId="0" borderId="0"/>
    <xf numFmtId="0" fontId="33" fillId="0" borderId="0"/>
    <xf numFmtId="0" fontId="8" fillId="0" borderId="0"/>
    <xf numFmtId="0" fontId="33" fillId="0" borderId="0"/>
    <xf numFmtId="0" fontId="8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178" fontId="37" fillId="0" borderId="0"/>
    <xf numFmtId="179" fontId="38" fillId="0" borderId="0"/>
    <xf numFmtId="0" fontId="39" fillId="0" borderId="0"/>
    <xf numFmtId="0" fontId="4" fillId="0" borderId="0"/>
    <xf numFmtId="0" fontId="3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9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16" fontId="10" fillId="2" borderId="1" xfId="0" applyNumberFormat="1" applyFont="1" applyFill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1" fontId="12" fillId="0" borderId="1" xfId="5" applyNumberFormat="1" applyFont="1" applyFill="1" applyBorder="1" applyAlignment="1">
      <alignment horizontal="center"/>
    </xf>
    <xf numFmtId="0" fontId="17" fillId="0" borderId="0" xfId="0" applyFont="1"/>
    <xf numFmtId="173" fontId="12" fillId="0" borderId="1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textRotation="90"/>
    </xf>
    <xf numFmtId="0" fontId="18" fillId="0" borderId="0" xfId="0" applyFont="1"/>
    <xf numFmtId="15" fontId="18" fillId="6" borderId="1" xfId="0" applyNumberFormat="1" applyFont="1" applyFill="1" applyBorder="1"/>
    <xf numFmtId="0" fontId="18" fillId="6" borderId="1" xfId="0" applyFont="1" applyFill="1" applyBorder="1"/>
    <xf numFmtId="0" fontId="18" fillId="6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80" fontId="18" fillId="6" borderId="1" xfId="0" applyNumberFormat="1" applyFont="1" applyFill="1" applyBorder="1"/>
    <xf numFmtId="164" fontId="18" fillId="6" borderId="1" xfId="0" applyNumberFormat="1" applyFont="1" applyFill="1" applyBorder="1"/>
    <xf numFmtId="180" fontId="21" fillId="6" borderId="1" xfId="0" applyNumberFormat="1" applyFont="1" applyFill="1" applyBorder="1"/>
    <xf numFmtId="0" fontId="4" fillId="0" borderId="0" xfId="47"/>
    <xf numFmtId="0" fontId="4" fillId="0" borderId="0" xfId="47" applyAlignment="1">
      <alignment horizontal="center"/>
    </xf>
    <xf numFmtId="164" fontId="40" fillId="5" borderId="0" xfId="47" applyNumberFormat="1" applyFont="1" applyFill="1" applyAlignment="1">
      <alignment horizontal="center"/>
    </xf>
    <xf numFmtId="0" fontId="41" fillId="7" borderId="0" xfId="47" applyFont="1" applyFill="1" applyAlignment="1">
      <alignment horizontal="left"/>
    </xf>
    <xf numFmtId="0" fontId="41" fillId="4" borderId="0" xfId="47" applyFont="1" applyFill="1" applyAlignment="1">
      <alignment horizontal="left"/>
    </xf>
    <xf numFmtId="0" fontId="41" fillId="8" borderId="0" xfId="47" applyFont="1" applyFill="1" applyAlignment="1">
      <alignment horizontal="left"/>
    </xf>
    <xf numFmtId="0" fontId="42" fillId="0" borderId="0" xfId="47" applyFont="1"/>
    <xf numFmtId="0" fontId="43" fillId="0" borderId="0" xfId="47" applyFont="1" applyAlignment="1">
      <alignment horizontal="center"/>
    </xf>
    <xf numFmtId="0" fontId="43" fillId="9" borderId="0" xfId="47" applyFont="1" applyFill="1"/>
    <xf numFmtId="164" fontId="4" fillId="0" borderId="0" xfId="47" applyNumberFormat="1" applyAlignment="1">
      <alignment horizontal="center"/>
    </xf>
    <xf numFmtId="0" fontId="40" fillId="5" borderId="0" xfId="47" applyFont="1" applyFill="1"/>
    <xf numFmtId="1" fontId="40" fillId="5" borderId="0" xfId="47" applyNumberFormat="1" applyFont="1" applyFill="1" applyAlignment="1">
      <alignment horizontal="center"/>
    </xf>
    <xf numFmtId="9" fontId="40" fillId="5" borderId="0" xfId="47" applyNumberFormat="1" applyFont="1" applyFill="1" applyAlignment="1">
      <alignment horizontal="center"/>
    </xf>
    <xf numFmtId="0" fontId="41" fillId="10" borderId="0" xfId="47" applyFont="1" applyFill="1" applyAlignment="1">
      <alignment horizontal="left"/>
    </xf>
    <xf numFmtId="0" fontId="41" fillId="11" borderId="0" xfId="47" applyFont="1" applyFill="1" applyAlignment="1">
      <alignment horizontal="left"/>
    </xf>
    <xf numFmtId="0" fontId="43" fillId="0" borderId="0" xfId="47" applyFont="1"/>
    <xf numFmtId="0" fontId="44" fillId="0" borderId="0" xfId="47" applyFont="1"/>
    <xf numFmtId="0" fontId="44" fillId="0" borderId="0" xfId="47" applyFont="1" applyAlignment="1">
      <alignment horizontal="center"/>
    </xf>
    <xf numFmtId="0" fontId="42" fillId="0" borderId="0" xfId="47" applyFont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9" fontId="18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69" fontId="19" fillId="5" borderId="1" xfId="0" applyNumberFormat="1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1" fontId="19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7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43" fontId="18" fillId="0" borderId="1" xfId="1" applyFont="1" applyFill="1" applyBorder="1" applyAlignment="1">
      <alignment horizontal="center" vertical="center" wrapText="1"/>
    </xf>
    <xf numFmtId="169" fontId="18" fillId="0" borderId="4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71" fontId="18" fillId="0" borderId="4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165" fontId="18" fillId="6" borderId="1" xfId="0" applyNumberFormat="1" applyFont="1" applyFill="1" applyBorder="1" applyAlignment="1">
      <alignment horizontal="center"/>
    </xf>
    <xf numFmtId="9" fontId="18" fillId="6" borderId="1" xfId="4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168" fontId="19" fillId="5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168" fontId="18" fillId="0" borderId="4" xfId="0" applyNumberFormat="1" applyFont="1" applyFill="1" applyBorder="1" applyAlignment="1">
      <alignment horizontal="center" vertical="center" wrapText="1"/>
    </xf>
    <xf numFmtId="168" fontId="18" fillId="6" borderId="1" xfId="0" applyNumberFormat="1" applyFont="1" applyFill="1" applyBorder="1"/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6" fillId="0" borderId="0" xfId="48" applyFont="1"/>
    <xf numFmtId="0" fontId="3" fillId="0" borderId="0" xfId="48"/>
    <xf numFmtId="0" fontId="3" fillId="0" borderId="0" xfId="48" applyAlignment="1">
      <alignment horizontal="left" wrapText="1" indent="2"/>
    </xf>
    <xf numFmtId="0" fontId="3" fillId="0" borderId="0" xfId="48" applyAlignment="1">
      <alignment horizontal="left" indent="2"/>
    </xf>
    <xf numFmtId="0" fontId="2" fillId="0" borderId="0" xfId="48" applyFont="1" applyAlignment="1">
      <alignment horizontal="left" wrapText="1" indent="2"/>
    </xf>
    <xf numFmtId="0" fontId="43" fillId="9" borderId="0" xfId="47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3" fillId="8" borderId="0" xfId="47" applyFont="1" applyFill="1"/>
    <xf numFmtId="0" fontId="45" fillId="8" borderId="0" xfId="47" applyFont="1" applyFill="1"/>
    <xf numFmtId="0" fontId="45" fillId="8" borderId="0" xfId="47" applyFont="1" applyFill="1" applyBorder="1" applyAlignment="1">
      <alignment horizontal="center"/>
    </xf>
    <xf numFmtId="0" fontId="44" fillId="8" borderId="0" xfId="47" applyFont="1" applyFill="1" applyAlignment="1">
      <alignment horizontal="center"/>
    </xf>
    <xf numFmtId="0" fontId="43" fillId="8" borderId="0" xfId="47" applyFont="1" applyFill="1" applyBorder="1" applyAlignment="1">
      <alignment horizontal="center"/>
    </xf>
    <xf numFmtId="0" fontId="42" fillId="8" borderId="0" xfId="47" applyFont="1" applyFill="1" applyAlignment="1">
      <alignment horizontal="center"/>
    </xf>
    <xf numFmtId="0" fontId="48" fillId="8" borderId="3" xfId="47" applyFont="1" applyFill="1" applyBorder="1" applyAlignment="1">
      <alignment horizontal="center"/>
    </xf>
    <xf numFmtId="164" fontId="48" fillId="8" borderId="3" xfId="47" applyNumberFormat="1" applyFont="1" applyFill="1" applyBorder="1" applyAlignment="1">
      <alignment horizontal="center"/>
    </xf>
    <xf numFmtId="1" fontId="15" fillId="3" borderId="1" xfId="5" applyNumberFormat="1" applyFont="1" applyBorder="1" applyAlignment="1">
      <alignment horizontal="center"/>
    </xf>
    <xf numFmtId="0" fontId="1" fillId="8" borderId="0" xfId="48" applyFont="1" applyFill="1" applyAlignment="1">
      <alignment wrapText="1"/>
    </xf>
  </cellXfs>
  <cellStyles count="49">
    <cellStyle name="Comma" xfId="1" builtinId="3"/>
    <cellStyle name="Excel Built-in Normal" xfId="8"/>
    <cellStyle name="Excel Built-in Normal 2" xfId="9"/>
    <cellStyle name="Good" xfId="5" builtinId="26"/>
    <cellStyle name="Heading" xfId="10"/>
    <cellStyle name="Heading 5" xfId="11"/>
    <cellStyle name="Heading1" xfId="12"/>
    <cellStyle name="Heading1 2" xfId="13"/>
    <cellStyle name="Hyperlink 2" xf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47"/>
    <cellStyle name="Normal 19" xfId="48"/>
    <cellStyle name="Normal 2" xfId="2"/>
    <cellStyle name="Normal 2 2" xfId="22"/>
    <cellStyle name="Normal 2 2 2" xfId="23"/>
    <cellStyle name="Normal 2 3" xfId="24"/>
    <cellStyle name="Normal 2 4" xfId="25"/>
    <cellStyle name="Normal 2 5" xfId="26"/>
    <cellStyle name="Normal 3" xfId="7"/>
    <cellStyle name="Normal 3 2" xfId="27"/>
    <cellStyle name="Normal 3 3" xfId="28"/>
    <cellStyle name="Normal 4" xfId="29"/>
    <cellStyle name="Normal 4 2" xfId="30"/>
    <cellStyle name="Normal 4 3" xfId="31"/>
    <cellStyle name="Normal 4 4" xfId="32"/>
    <cellStyle name="Normal 4 5" xfId="33"/>
    <cellStyle name="Normal 5" xfId="34"/>
    <cellStyle name="Normal 5 2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ercent" xfId="4" builtinId="5"/>
    <cellStyle name="Percent 2" xfId="6"/>
    <cellStyle name="Result" xfId="42"/>
    <cellStyle name="Result 2" xfId="43"/>
    <cellStyle name="Result2" xfId="44"/>
    <cellStyle name="Result2 2" xfId="45"/>
    <cellStyle name="TableStyleLight1" xfId="46"/>
  </cellStyles>
  <dxfs count="0"/>
  <tableStyles count="0" defaultTableStyle="TableStyleMedium9" defaultPivotStyle="PivotStyleLight16"/>
  <colors>
    <mruColors>
      <color rgb="FFFF9900"/>
      <color rgb="FFFF6600"/>
      <color rgb="FFFFFF99"/>
      <color rgb="FFFFFF66"/>
      <color rgb="FFFF5050"/>
      <color rgb="FFFFCC00"/>
      <color rgb="FFFFFFCC"/>
      <color rgb="FFFFCC66"/>
      <color rgb="FFFF33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mahon/3QM/Pulse/201605-Pulse-Run-Pl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-read"/>
      <sheetName val="Pace &amp; HR Chart"/>
      <sheetName val="Plan &lt;=10km"/>
      <sheetName val="Plan HM &amp; M"/>
      <sheetName val="Actual Sessions"/>
      <sheetName val="Sheet1"/>
    </sheetNames>
    <sheetDataSet>
      <sheetData sheetId="0" refreshError="1"/>
      <sheetData sheetId="1">
        <row r="2">
          <cell r="F2">
            <v>190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>
      <selection activeCell="A3" sqref="A3"/>
    </sheetView>
  </sheetViews>
  <sheetFormatPr defaultColWidth="9.109375" defaultRowHeight="14.4"/>
  <cols>
    <col min="1" max="1" width="106.109375" style="88" customWidth="1"/>
    <col min="2" max="16384" width="9.109375" style="88"/>
  </cols>
  <sheetData>
    <row r="1" spans="1:1" ht="28.8">
      <c r="A1" s="109" t="s">
        <v>182</v>
      </c>
    </row>
    <row r="2" spans="1:1">
      <c r="A2" s="87" t="s">
        <v>169</v>
      </c>
    </row>
    <row r="3" spans="1:1" ht="150">
      <c r="A3" s="89" t="s">
        <v>165</v>
      </c>
    </row>
    <row r="5" spans="1:1">
      <c r="A5" s="87" t="s">
        <v>170</v>
      </c>
    </row>
    <row r="6" spans="1:1" ht="43.2">
      <c r="A6" s="89" t="s">
        <v>166</v>
      </c>
    </row>
    <row r="8" spans="1:1">
      <c r="A8" s="87" t="s">
        <v>171</v>
      </c>
    </row>
    <row r="9" spans="1:1" ht="67.8">
      <c r="A9" s="89" t="s">
        <v>167</v>
      </c>
    </row>
    <row r="11" spans="1:1">
      <c r="A11" s="87" t="s">
        <v>172</v>
      </c>
    </row>
    <row r="12" spans="1:1">
      <c r="A12" s="90" t="s">
        <v>168</v>
      </c>
    </row>
    <row r="14" spans="1:1">
      <c r="A14" s="87" t="s">
        <v>173</v>
      </c>
    </row>
    <row r="16" spans="1:1">
      <c r="A16" s="87" t="s">
        <v>174</v>
      </c>
    </row>
    <row r="17" spans="1:1" ht="86.4">
      <c r="A17" s="91" t="s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topLeftCell="A10" workbookViewId="0">
      <selection activeCell="G3" sqref="G3"/>
    </sheetView>
  </sheetViews>
  <sheetFormatPr defaultColWidth="9" defaultRowHeight="14.4"/>
  <cols>
    <col min="1" max="1" width="1.88671875" style="28" customWidth="1"/>
    <col min="2" max="2" width="20.5546875" style="28" customWidth="1"/>
    <col min="3" max="8" width="10.109375" style="29" customWidth="1"/>
    <col min="9" max="9" width="30.44140625" style="28" bestFit="1" customWidth="1"/>
    <col min="10" max="16384" width="9" style="28"/>
  </cols>
  <sheetData>
    <row r="1" spans="2:12" s="44" customFormat="1" thickBot="1">
      <c r="C1" s="45"/>
      <c r="D1" s="45"/>
      <c r="E1" s="45"/>
      <c r="F1" s="45"/>
      <c r="G1" s="45"/>
      <c r="H1" s="45"/>
    </row>
    <row r="2" spans="2:12" s="34" customFormat="1" ht="18.600000000000001" thickBot="1">
      <c r="B2" s="100" t="s">
        <v>82</v>
      </c>
      <c r="C2" s="100"/>
      <c r="D2" s="100"/>
      <c r="E2" s="100"/>
      <c r="F2" s="106">
        <v>180</v>
      </c>
      <c r="G2" s="46"/>
      <c r="H2" s="46"/>
      <c r="I2" s="46"/>
    </row>
    <row r="3" spans="2:12" s="44" customFormat="1" thickBot="1">
      <c r="B3" s="101"/>
      <c r="C3" s="102"/>
      <c r="D3" s="103"/>
      <c r="E3" s="103"/>
      <c r="F3" s="103"/>
      <c r="G3" s="45"/>
      <c r="H3" s="45"/>
    </row>
    <row r="4" spans="2:12" s="34" customFormat="1" ht="18.600000000000001" thickBot="1">
      <c r="B4" s="100" t="s">
        <v>81</v>
      </c>
      <c r="C4" s="104"/>
      <c r="D4" s="105"/>
      <c r="E4" s="105"/>
      <c r="F4" s="107">
        <v>2.6388888888888889E-2</v>
      </c>
      <c r="G4" s="46"/>
      <c r="H4" s="46"/>
    </row>
    <row r="5" spans="2:12" s="44" customFormat="1" ht="13.8">
      <c r="C5" s="45"/>
      <c r="D5" s="45"/>
      <c r="E5" s="45"/>
      <c r="F5" s="45"/>
      <c r="G5" s="45"/>
      <c r="H5" s="45"/>
    </row>
    <row r="6" spans="2:12" s="43" customFormat="1" ht="18">
      <c r="B6" s="36" t="s">
        <v>80</v>
      </c>
      <c r="C6" s="92" t="s">
        <v>79</v>
      </c>
      <c r="D6" s="92"/>
      <c r="E6" s="92" t="s">
        <v>78</v>
      </c>
      <c r="F6" s="92"/>
      <c r="G6" s="92" t="s">
        <v>77</v>
      </c>
      <c r="H6" s="92"/>
      <c r="I6" s="36" t="s">
        <v>76</v>
      </c>
    </row>
    <row r="7" spans="2:12" ht="19.8">
      <c r="B7" s="42" t="s">
        <v>75</v>
      </c>
      <c r="C7" s="40">
        <v>0.5</v>
      </c>
      <c r="D7" s="40">
        <v>0.6</v>
      </c>
      <c r="E7" s="39">
        <f t="shared" ref="E7:F11" si="0">HR_Max*C7</f>
        <v>90</v>
      </c>
      <c r="F7" s="39">
        <f t="shared" si="0"/>
        <v>108</v>
      </c>
      <c r="G7" s="30">
        <f>$H$10*$C$10/D7</f>
        <v>4.178240740740741E-3</v>
      </c>
      <c r="H7" s="30">
        <f>$G$10*$D$10/C7</f>
        <v>5.0138888888888889E-3</v>
      </c>
      <c r="I7" s="38" t="s">
        <v>74</v>
      </c>
      <c r="K7" s="37"/>
      <c r="L7" s="37"/>
    </row>
    <row r="8" spans="2:12" ht="19.8">
      <c r="B8" s="41" t="s">
        <v>73</v>
      </c>
      <c r="C8" s="40">
        <v>0.6</v>
      </c>
      <c r="D8" s="40">
        <v>0.7</v>
      </c>
      <c r="E8" s="39">
        <f t="shared" si="0"/>
        <v>108</v>
      </c>
      <c r="F8" s="39">
        <f t="shared" si="0"/>
        <v>125.99999999999999</v>
      </c>
      <c r="G8" s="30">
        <f>$H$10*$C$10/D8</f>
        <v>3.5813492063492065E-3</v>
      </c>
      <c r="H8" s="30">
        <f>$G$10*$D$10/C8</f>
        <v>4.178240740740741E-3</v>
      </c>
      <c r="I8" s="38" t="s">
        <v>72</v>
      </c>
      <c r="K8" s="37"/>
      <c r="L8" s="37"/>
    </row>
    <row r="9" spans="2:12" ht="19.8">
      <c r="B9" s="33" t="s">
        <v>60</v>
      </c>
      <c r="C9" s="40">
        <v>0.7</v>
      </c>
      <c r="D9" s="40">
        <v>0.8</v>
      </c>
      <c r="E9" s="39">
        <f t="shared" si="0"/>
        <v>125.99999999999999</v>
      </c>
      <c r="F9" s="39">
        <f t="shared" si="0"/>
        <v>144</v>
      </c>
      <c r="G9" s="30">
        <f>$H$10*$C$10/D9</f>
        <v>3.1336805555555554E-3</v>
      </c>
      <c r="H9" s="30">
        <f>$G$10*$D$10/C9</f>
        <v>3.5813492063492065E-3</v>
      </c>
      <c r="I9" s="38" t="s">
        <v>71</v>
      </c>
      <c r="K9" s="37"/>
      <c r="L9" s="37"/>
    </row>
    <row r="10" spans="2:12" ht="19.8">
      <c r="B10" s="32" t="s">
        <v>59</v>
      </c>
      <c r="C10" s="40">
        <v>0.8</v>
      </c>
      <c r="D10" s="40">
        <v>0.95</v>
      </c>
      <c r="E10" s="39">
        <f t="shared" si="0"/>
        <v>144</v>
      </c>
      <c r="F10" s="39">
        <f t="shared" si="0"/>
        <v>171</v>
      </c>
      <c r="G10" s="30">
        <f>F4/10</f>
        <v>2.638888888888889E-3</v>
      </c>
      <c r="H10" s="30">
        <f>$G$10*$D$10/C10</f>
        <v>3.1336805555555554E-3</v>
      </c>
      <c r="I10" s="38" t="s">
        <v>70</v>
      </c>
      <c r="K10" s="37"/>
      <c r="L10" s="37"/>
    </row>
    <row r="11" spans="2:12" ht="19.8">
      <c r="B11" s="31" t="s">
        <v>58</v>
      </c>
      <c r="C11" s="40">
        <v>0.95</v>
      </c>
      <c r="D11" s="40">
        <v>1</v>
      </c>
      <c r="E11" s="39">
        <f t="shared" si="0"/>
        <v>171</v>
      </c>
      <c r="F11" s="39">
        <f t="shared" si="0"/>
        <v>180</v>
      </c>
      <c r="G11" s="30">
        <f>$H$10*$C$10/D11</f>
        <v>2.5069444444444445E-3</v>
      </c>
      <c r="H11" s="30">
        <f>$G$10*$D$10/C11</f>
        <v>2.638888888888889E-3</v>
      </c>
      <c r="I11" s="38" t="s">
        <v>69</v>
      </c>
      <c r="K11" s="37"/>
      <c r="L11" s="37"/>
    </row>
    <row r="12" spans="2:12">
      <c r="K12" s="37"/>
      <c r="L12" s="37"/>
    </row>
    <row r="13" spans="2:12" s="34" customFormat="1" ht="18">
      <c r="B13" s="36" t="s">
        <v>68</v>
      </c>
      <c r="C13" s="92" t="s">
        <v>67</v>
      </c>
      <c r="D13" s="92"/>
      <c r="E13" s="92" t="s">
        <v>66</v>
      </c>
      <c r="F13" s="92"/>
      <c r="G13" s="92" t="s">
        <v>65</v>
      </c>
      <c r="H13" s="92"/>
      <c r="I13" s="35"/>
    </row>
    <row r="14" spans="2:12" ht="19.8">
      <c r="B14" s="32" t="s">
        <v>59</v>
      </c>
      <c r="C14" s="30">
        <f>$G10*0.2*80%</f>
        <v>4.2222222222222227E-4</v>
      </c>
      <c r="D14" s="30">
        <f>$H10*0.2*80%</f>
        <v>5.0138888888888889E-4</v>
      </c>
      <c r="E14" s="30">
        <f>$G10*0.3*85%</f>
        <v>6.7291666666666661E-4</v>
      </c>
      <c r="F14" s="30">
        <f>$H10*0.3*85%</f>
        <v>7.9908854166666659E-4</v>
      </c>
      <c r="G14" s="30">
        <f>$G10*0.4*90%</f>
        <v>9.5000000000000011E-4</v>
      </c>
      <c r="H14" s="30">
        <f>$H10*0.4*90%</f>
        <v>1.128125E-3</v>
      </c>
      <c r="I14" s="37"/>
    </row>
    <row r="15" spans="2:12" ht="19.8">
      <c r="B15" s="31" t="s">
        <v>58</v>
      </c>
      <c r="C15" s="30">
        <f>$G11*0.2*80%</f>
        <v>4.0111111111111115E-4</v>
      </c>
      <c r="D15" s="30">
        <f>$H11*0.2*80%</f>
        <v>4.2222222222222227E-4</v>
      </c>
      <c r="E15" s="30">
        <f>$G11*0.3*85%</f>
        <v>6.3927083333333327E-4</v>
      </c>
      <c r="F15" s="30">
        <f>$H11*0.3*85%</f>
        <v>6.7291666666666661E-4</v>
      </c>
      <c r="G15" s="30">
        <f>$G11*0.4*90%</f>
        <v>9.0249999999999998E-4</v>
      </c>
      <c r="H15" s="30">
        <f>$H11*0.4*90%</f>
        <v>9.5000000000000011E-4</v>
      </c>
      <c r="I15" s="37"/>
    </row>
    <row r="17" spans="2:9" s="34" customFormat="1" ht="18">
      <c r="B17" s="36" t="s">
        <v>64</v>
      </c>
      <c r="C17" s="92" t="s">
        <v>63</v>
      </c>
      <c r="D17" s="92"/>
      <c r="E17" s="92" t="s">
        <v>62</v>
      </c>
      <c r="F17" s="92"/>
      <c r="G17" s="92" t="s">
        <v>61</v>
      </c>
      <c r="H17" s="92"/>
      <c r="I17" s="35"/>
    </row>
    <row r="18" spans="2:9" ht="19.8">
      <c r="B18" s="33" t="s">
        <v>60</v>
      </c>
      <c r="C18" s="30">
        <f t="shared" ref="C18:D20" si="1">G9*0.8</f>
        <v>2.5069444444444445E-3</v>
      </c>
      <c r="D18" s="30">
        <f t="shared" si="1"/>
        <v>2.8650793650793656E-3</v>
      </c>
      <c r="E18" s="30">
        <f t="shared" ref="E18:F20" si="2">G9</f>
        <v>3.1336805555555554E-3</v>
      </c>
      <c r="F18" s="30">
        <f t="shared" si="2"/>
        <v>3.5813492063492065E-3</v>
      </c>
      <c r="G18" s="30">
        <f t="shared" ref="G18:H20" si="3">G9*2</f>
        <v>6.2673611111111107E-3</v>
      </c>
      <c r="H18" s="30">
        <f t="shared" si="3"/>
        <v>7.1626984126984131E-3</v>
      </c>
    </row>
    <row r="19" spans="2:9" ht="19.8">
      <c r="B19" s="32" t="s">
        <v>59</v>
      </c>
      <c r="C19" s="30">
        <f t="shared" si="1"/>
        <v>2.1111111111111113E-3</v>
      </c>
      <c r="D19" s="30">
        <f t="shared" si="1"/>
        <v>2.5069444444444445E-3</v>
      </c>
      <c r="E19" s="30">
        <f t="shared" si="2"/>
        <v>2.638888888888889E-3</v>
      </c>
      <c r="F19" s="30">
        <f t="shared" si="2"/>
        <v>3.1336805555555554E-3</v>
      </c>
      <c r="G19" s="30">
        <f t="shared" si="3"/>
        <v>5.2777777777777779E-3</v>
      </c>
      <c r="H19" s="30">
        <f t="shared" si="3"/>
        <v>6.2673611111111107E-3</v>
      </c>
    </row>
    <row r="20" spans="2:9" ht="19.8">
      <c r="B20" s="31" t="s">
        <v>58</v>
      </c>
      <c r="C20" s="30">
        <f t="shared" si="1"/>
        <v>2.0055555555555556E-3</v>
      </c>
      <c r="D20" s="30">
        <f t="shared" si="1"/>
        <v>2.1111111111111113E-3</v>
      </c>
      <c r="E20" s="30">
        <f t="shared" si="2"/>
        <v>2.5069444444444445E-3</v>
      </c>
      <c r="F20" s="30">
        <f t="shared" si="2"/>
        <v>2.638888888888889E-3</v>
      </c>
      <c r="G20" s="30">
        <f t="shared" si="3"/>
        <v>5.0138888888888889E-3</v>
      </c>
      <c r="H20" s="30">
        <f t="shared" si="3"/>
        <v>5.2777777777777779E-3</v>
      </c>
    </row>
  </sheetData>
  <mergeCells count="9">
    <mergeCell ref="C17:D17"/>
    <mergeCell ref="E17:F17"/>
    <mergeCell ref="G17:H17"/>
    <mergeCell ref="C6:D6"/>
    <mergeCell ref="E6:F6"/>
    <mergeCell ref="G6:H6"/>
    <mergeCell ref="C13:D13"/>
    <mergeCell ref="E13:F13"/>
    <mergeCell ref="G13:H13"/>
  </mergeCells>
  <conditionalFormatting sqref="B7:B11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4:B1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8:B2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0"/>
  <sheetViews>
    <sheetView zoomScaleNormal="100" workbookViewId="0">
      <selection activeCell="K22" sqref="K22"/>
    </sheetView>
  </sheetViews>
  <sheetFormatPr defaultRowHeight="13.2"/>
  <cols>
    <col min="1" max="1" width="2.5546875" customWidth="1"/>
    <col min="2" max="2" width="12.21875" style="1" customWidth="1"/>
    <col min="3" max="3" width="6.109375" customWidth="1"/>
    <col min="4" max="4" width="6.109375" style="16" customWidth="1"/>
    <col min="5" max="5" width="6.109375" customWidth="1"/>
    <col min="6" max="9" width="5.44140625" bestFit="1" customWidth="1"/>
    <col min="10" max="10" width="6.88671875" customWidth="1"/>
    <col min="11" max="14" width="5.109375" bestFit="1" customWidth="1"/>
    <col min="15" max="15" width="5.5546875" bestFit="1" customWidth="1"/>
    <col min="16" max="16" width="6" style="8" bestFit="1" customWidth="1"/>
    <col min="17" max="17" width="11.44140625" customWidth="1"/>
    <col min="18" max="18" width="15.88671875" customWidth="1"/>
    <col min="19" max="19" width="17.5546875" customWidth="1"/>
    <col min="20" max="20" width="11.44140625" customWidth="1"/>
  </cols>
  <sheetData>
    <row r="1" spans="2:20" ht="15.6">
      <c r="B1" s="3" t="s">
        <v>176</v>
      </c>
    </row>
    <row r="2" spans="2:20" s="12" customFormat="1" ht="12">
      <c r="B2" s="14"/>
      <c r="C2" s="4">
        <v>12</v>
      </c>
      <c r="D2" s="4">
        <v>11</v>
      </c>
      <c r="E2" s="4">
        <v>10</v>
      </c>
      <c r="F2" s="4">
        <v>9</v>
      </c>
      <c r="G2" s="4">
        <v>8</v>
      </c>
      <c r="H2" s="4">
        <v>7</v>
      </c>
      <c r="I2" s="4">
        <v>6</v>
      </c>
      <c r="J2" s="4">
        <v>5</v>
      </c>
      <c r="K2" s="4">
        <v>4</v>
      </c>
      <c r="L2" s="4">
        <v>3</v>
      </c>
      <c r="M2" s="4">
        <v>2</v>
      </c>
      <c r="N2" s="4">
        <v>1</v>
      </c>
      <c r="O2" s="4">
        <v>0</v>
      </c>
      <c r="P2" s="13"/>
      <c r="Q2" s="93" t="s">
        <v>164</v>
      </c>
      <c r="R2" s="94"/>
      <c r="S2" s="94"/>
      <c r="T2" s="95"/>
    </row>
    <row r="3" spans="2:20" s="2" customFormat="1">
      <c r="B3" s="6" t="s">
        <v>8</v>
      </c>
      <c r="C3" s="9">
        <v>42588</v>
      </c>
      <c r="D3" s="9">
        <f t="shared" ref="D3:O3" si="0">C3+7</f>
        <v>42595</v>
      </c>
      <c r="E3" s="9">
        <f t="shared" si="0"/>
        <v>42602</v>
      </c>
      <c r="F3" s="9">
        <f t="shared" si="0"/>
        <v>42609</v>
      </c>
      <c r="G3" s="9">
        <f t="shared" si="0"/>
        <v>42616</v>
      </c>
      <c r="H3" s="9">
        <f t="shared" si="0"/>
        <v>42623</v>
      </c>
      <c r="I3" s="9">
        <f t="shared" si="0"/>
        <v>42630</v>
      </c>
      <c r="J3" s="9">
        <f t="shared" si="0"/>
        <v>42637</v>
      </c>
      <c r="K3" s="9">
        <f t="shared" si="0"/>
        <v>42644</v>
      </c>
      <c r="L3" s="9">
        <f t="shared" si="0"/>
        <v>42651</v>
      </c>
      <c r="M3" s="9">
        <f t="shared" si="0"/>
        <v>42658</v>
      </c>
      <c r="N3" s="9">
        <f t="shared" si="0"/>
        <v>42665</v>
      </c>
      <c r="O3" s="9">
        <f t="shared" si="0"/>
        <v>42672</v>
      </c>
      <c r="P3" s="9" t="s">
        <v>12</v>
      </c>
      <c r="Q3" s="9" t="s">
        <v>178</v>
      </c>
      <c r="R3" s="9" t="s">
        <v>177</v>
      </c>
      <c r="S3" s="9" t="s">
        <v>179</v>
      </c>
      <c r="T3" s="9" t="s">
        <v>180</v>
      </c>
    </row>
    <row r="4" spans="2:20">
      <c r="B4" s="7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>
        <f t="shared" ref="P4:P15" si="1">SUM(C4:O4)</f>
        <v>0</v>
      </c>
      <c r="Q4" s="15">
        <v>20</v>
      </c>
      <c r="R4" s="15">
        <v>25</v>
      </c>
      <c r="S4" s="15">
        <v>30</v>
      </c>
      <c r="T4" s="15">
        <v>35</v>
      </c>
    </row>
    <row r="5" spans="2:20">
      <c r="B5" s="7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f t="shared" si="1"/>
        <v>0</v>
      </c>
      <c r="Q5" s="15">
        <v>8</v>
      </c>
      <c r="R5" s="15">
        <v>8</v>
      </c>
      <c r="S5" s="15">
        <v>10</v>
      </c>
      <c r="T5" s="15">
        <v>12</v>
      </c>
    </row>
    <row r="6" spans="2:20">
      <c r="B6" s="7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>
        <f t="shared" si="1"/>
        <v>0</v>
      </c>
      <c r="Q6" s="15">
        <v>3</v>
      </c>
      <c r="R6" s="15">
        <v>4</v>
      </c>
      <c r="S6" s="15">
        <v>5</v>
      </c>
      <c r="T6" s="15">
        <v>6</v>
      </c>
    </row>
    <row r="7" spans="2:20">
      <c r="B7" s="7" t="s">
        <v>13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 t="shared" si="1"/>
        <v>0</v>
      </c>
      <c r="Q7" s="15">
        <v>0</v>
      </c>
      <c r="R7" s="15">
        <v>0</v>
      </c>
      <c r="S7" s="15">
        <v>1</v>
      </c>
      <c r="T7" s="15">
        <v>2</v>
      </c>
    </row>
    <row r="8" spans="2:20">
      <c r="B8" s="7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si="1"/>
        <v>0</v>
      </c>
      <c r="Q8" s="15">
        <v>6</v>
      </c>
      <c r="R8" s="15">
        <v>6</v>
      </c>
      <c r="S8" s="15">
        <v>8</v>
      </c>
      <c r="T8" s="15">
        <v>8</v>
      </c>
    </row>
    <row r="9" spans="2:20">
      <c r="B9" s="7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1"/>
        <v>0</v>
      </c>
      <c r="Q9" s="15">
        <v>4</v>
      </c>
      <c r="R9" s="15">
        <v>4</v>
      </c>
      <c r="S9" s="15">
        <v>5</v>
      </c>
      <c r="T9" s="15">
        <v>6</v>
      </c>
    </row>
    <row r="10" spans="2:20">
      <c r="B10" s="7" t="s">
        <v>20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1"/>
        <v>0</v>
      </c>
      <c r="Q10" s="15">
        <v>4</v>
      </c>
      <c r="R10" s="15">
        <v>4</v>
      </c>
      <c r="S10" s="15">
        <v>4</v>
      </c>
      <c r="T10" s="15">
        <v>4</v>
      </c>
    </row>
    <row r="11" spans="2:20">
      <c r="B11" s="7" t="s">
        <v>18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 t="shared" si="1"/>
        <v>0</v>
      </c>
      <c r="Q11" s="15">
        <v>4</v>
      </c>
      <c r="R11" s="15">
        <v>4</v>
      </c>
      <c r="S11" s="15">
        <v>5</v>
      </c>
      <c r="T11" s="15">
        <v>6</v>
      </c>
    </row>
    <row r="12" spans="2:20">
      <c r="B12" s="7" t="s">
        <v>11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1"/>
        <v>0</v>
      </c>
      <c r="Q12" s="15">
        <v>10</v>
      </c>
      <c r="R12" s="15">
        <v>10</v>
      </c>
      <c r="S12" s="15">
        <v>10</v>
      </c>
      <c r="T12" s="15">
        <v>10</v>
      </c>
    </row>
    <row r="13" spans="2:20">
      <c r="B13" s="7" t="s">
        <v>16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1"/>
        <v>0</v>
      </c>
      <c r="Q13" s="15">
        <v>2</v>
      </c>
      <c r="R13" s="15">
        <v>2</v>
      </c>
      <c r="S13" s="15">
        <v>2</v>
      </c>
      <c r="T13" s="15">
        <v>2</v>
      </c>
    </row>
    <row r="14" spans="2:20">
      <c r="B14" s="7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 t="shared" si="1"/>
        <v>0</v>
      </c>
      <c r="Q14" s="15">
        <v>2</v>
      </c>
      <c r="R14" s="15">
        <v>2</v>
      </c>
      <c r="S14" s="15">
        <v>2</v>
      </c>
      <c r="T14" s="15">
        <v>2</v>
      </c>
    </row>
    <row r="15" spans="2:20">
      <c r="B15" s="7" t="s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 t="shared" si="1"/>
        <v>0</v>
      </c>
      <c r="Q15" s="15">
        <v>2</v>
      </c>
      <c r="R15" s="15">
        <v>2</v>
      </c>
      <c r="S15" s="15">
        <v>2</v>
      </c>
      <c r="T15" s="15">
        <v>2</v>
      </c>
    </row>
    <row r="16" spans="2:20" hidden="1"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>SUM(C16:M16)</f>
        <v>0</v>
      </c>
    </row>
    <row r="17" spans="2:20">
      <c r="B17" s="6" t="s">
        <v>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f>SUM(C17:O17)</f>
        <v>0</v>
      </c>
      <c r="Q17" s="15">
        <v>50</v>
      </c>
      <c r="R17" s="15">
        <v>60</v>
      </c>
      <c r="S17" s="15">
        <v>70</v>
      </c>
      <c r="T17" s="15">
        <v>80</v>
      </c>
    </row>
    <row r="18" spans="2:20">
      <c r="B18" s="6" t="s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7" t="s">
        <v>30</v>
      </c>
      <c r="Q18" s="108">
        <f>SUM(Q4:Q15)</f>
        <v>65</v>
      </c>
      <c r="R18" s="108">
        <f>SUM(R4:R15)</f>
        <v>71</v>
      </c>
      <c r="S18" s="108">
        <f>SUM(S4:S15)</f>
        <v>84</v>
      </c>
      <c r="T18" s="108">
        <f>SUM(T4:T15)</f>
        <v>95</v>
      </c>
    </row>
    <row r="19" spans="2:20">
      <c r="P19" s="7" t="s">
        <v>29</v>
      </c>
      <c r="Q19" s="108">
        <f>SUM(Q5:Q7)</f>
        <v>11</v>
      </c>
      <c r="R19" s="108">
        <f>SUM(R5:R7)</f>
        <v>12</v>
      </c>
      <c r="S19" s="108">
        <f>SUM(S5:S7)</f>
        <v>16</v>
      </c>
      <c r="T19" s="108">
        <f>SUM(T5:T7)</f>
        <v>20</v>
      </c>
    </row>
    <row r="20" spans="2:20">
      <c r="P20" s="7" t="s">
        <v>27</v>
      </c>
      <c r="Q20" s="108">
        <f>SUM(Q8:Q10)</f>
        <v>14</v>
      </c>
      <c r="R20" s="108">
        <f>SUM(R8:R10)</f>
        <v>14</v>
      </c>
      <c r="S20" s="108">
        <f>SUM(S8:S10)</f>
        <v>17</v>
      </c>
      <c r="T20" s="108">
        <f>SUM(T8:T10)</f>
        <v>18</v>
      </c>
    </row>
  </sheetData>
  <mergeCells count="1">
    <mergeCell ref="Q2:T2"/>
  </mergeCells>
  <conditionalFormatting sqref="M4:O15">
    <cfRule type="colorScale" priority="8943">
      <colorScale>
        <cfvo type="min" val="0"/>
        <cfvo type="max" val="0"/>
        <color rgb="FFFFEF9C"/>
        <color rgb="FF63BE7B"/>
      </colorScale>
    </cfRule>
  </conditionalFormatting>
  <conditionalFormatting sqref="C2:O2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O16">
    <cfRule type="colorScale" priority="8945">
      <colorScale>
        <cfvo type="min" val="0"/>
        <cfvo type="max" val="0"/>
        <color rgb="FFFFEF9C"/>
        <color rgb="FF63BE7B"/>
      </colorScale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showGridLines="0" workbookViewId="0">
      <pane ySplit="2" topLeftCell="A72" activePane="bottomLeft" state="frozen"/>
      <selection pane="bottomLeft" activeCell="D1" sqref="D1"/>
    </sheetView>
  </sheetViews>
  <sheetFormatPr defaultColWidth="9.109375" defaultRowHeight="13.8"/>
  <cols>
    <col min="1" max="1" width="4.44140625" style="73" customWidth="1"/>
    <col min="2" max="2" width="11.44140625" style="56" bestFit="1" customWidth="1"/>
    <col min="3" max="3" width="4.77734375" style="57" hidden="1" customWidth="1"/>
    <col min="4" max="4" width="28.77734375" style="51" customWidth="1"/>
    <col min="5" max="5" width="29.21875" style="81" customWidth="1"/>
    <col min="6" max="6" width="28" style="81" customWidth="1"/>
    <col min="7" max="7" width="28.77734375" style="81" customWidth="1"/>
    <col min="8" max="8" width="27.109375" style="86" customWidth="1"/>
    <col min="9" max="9" width="4.44140625" style="49" bestFit="1" customWidth="1"/>
    <col min="10" max="10" width="3.21875" style="59" bestFit="1" customWidth="1"/>
    <col min="11" max="11" width="6.88671875" style="75" bestFit="1" customWidth="1"/>
    <col min="12" max="12" width="4.109375" style="58" bestFit="1" customWidth="1"/>
    <col min="13" max="13" width="3.33203125" style="62" bestFit="1" customWidth="1"/>
    <col min="14" max="14" width="3.5546875" style="61" bestFit="1" customWidth="1"/>
    <col min="15" max="15" width="33.44140625" style="51" customWidth="1"/>
    <col min="16" max="16" width="5.44140625" style="51" bestFit="1" customWidth="1"/>
    <col min="17" max="17" width="4.44140625" style="51" bestFit="1" customWidth="1"/>
    <col min="18" max="18" width="5.88671875" style="51" bestFit="1" customWidth="1"/>
    <col min="19" max="19" width="3.88671875" style="51" bestFit="1" customWidth="1"/>
    <col min="20" max="20" width="3" style="51" bestFit="1" customWidth="1"/>
    <col min="21" max="21" width="10.88671875" style="51" bestFit="1" customWidth="1"/>
    <col min="22" max="22" width="4.77734375" style="51" bestFit="1" customWidth="1"/>
    <col min="23" max="23" width="61.88671875" style="51" bestFit="1" customWidth="1"/>
    <col min="24" max="25" width="4.44140625" style="51" bestFit="1" customWidth="1"/>
    <col min="26" max="26" width="6.21875" style="51" bestFit="1" customWidth="1"/>
    <col min="27" max="27" width="3.88671875" style="51" bestFit="1" customWidth="1"/>
    <col min="28" max="16384" width="9.109375" style="51"/>
  </cols>
  <sheetData>
    <row r="1" spans="1:14" ht="12.75" customHeight="1">
      <c r="A1" s="52"/>
      <c r="B1" s="50"/>
      <c r="C1" s="47"/>
      <c r="D1" s="47"/>
      <c r="E1" s="79"/>
      <c r="F1" s="79"/>
      <c r="G1" s="79"/>
      <c r="H1" s="84" t="s">
        <v>87</v>
      </c>
      <c r="I1" s="96" t="s">
        <v>2</v>
      </c>
      <c r="J1" s="96"/>
      <c r="K1" s="96" t="s">
        <v>24</v>
      </c>
      <c r="L1" s="96"/>
      <c r="M1" s="96"/>
      <c r="N1" s="96"/>
    </row>
    <row r="2" spans="1:14" s="55" customFormat="1" ht="13.2" customHeight="1" thickBot="1">
      <c r="A2" s="52"/>
      <c r="B2" s="52" t="s">
        <v>22</v>
      </c>
      <c r="C2" s="47" t="s">
        <v>23</v>
      </c>
      <c r="D2" s="78" t="s">
        <v>92</v>
      </c>
      <c r="E2" s="79" t="s">
        <v>91</v>
      </c>
      <c r="F2" s="79" t="s">
        <v>90</v>
      </c>
      <c r="G2" s="79" t="s">
        <v>89</v>
      </c>
      <c r="H2" s="84" t="s">
        <v>24</v>
      </c>
      <c r="I2" s="48" t="s">
        <v>5</v>
      </c>
      <c r="J2" s="54" t="s">
        <v>6</v>
      </c>
      <c r="K2" s="74" t="s">
        <v>5</v>
      </c>
      <c r="L2" s="53" t="s">
        <v>7</v>
      </c>
      <c r="M2" s="53" t="s">
        <v>6</v>
      </c>
      <c r="N2" s="54" t="s">
        <v>31</v>
      </c>
    </row>
    <row r="3" spans="1:14" s="65" customFormat="1" ht="12.75" customHeight="1" thickTop="1">
      <c r="A3" s="97">
        <v>12</v>
      </c>
      <c r="B3" s="63">
        <v>42947</v>
      </c>
      <c r="C3" s="64"/>
      <c r="E3" s="80"/>
      <c r="F3" s="80"/>
      <c r="G3" s="80"/>
      <c r="H3" s="85"/>
      <c r="I3" s="66"/>
      <c r="J3" s="67"/>
      <c r="K3" s="76"/>
      <c r="L3" s="68"/>
      <c r="M3" s="69"/>
      <c r="N3" s="70"/>
    </row>
    <row r="4" spans="1:14" ht="12.75" customHeight="1">
      <c r="A4" s="98"/>
      <c r="B4" s="56">
        <f>B3+1</f>
        <v>42948</v>
      </c>
      <c r="D4" s="51" t="s">
        <v>134</v>
      </c>
      <c r="E4" s="51" t="s">
        <v>133</v>
      </c>
      <c r="F4" s="51" t="s">
        <v>133</v>
      </c>
      <c r="G4" s="81" t="s">
        <v>113</v>
      </c>
      <c r="M4" s="60"/>
    </row>
    <row r="5" spans="1:14" ht="12.75" customHeight="1">
      <c r="A5" s="98"/>
      <c r="B5" s="56">
        <f t="shared" ref="B5:B10" si="0">B4+1</f>
        <v>42949</v>
      </c>
      <c r="E5" s="81" t="s">
        <v>155</v>
      </c>
      <c r="F5" s="51" t="s">
        <v>154</v>
      </c>
      <c r="G5" s="51" t="s">
        <v>154</v>
      </c>
      <c r="M5" s="60"/>
    </row>
    <row r="6" spans="1:14" ht="12.75" customHeight="1">
      <c r="A6" s="98"/>
      <c r="B6" s="56">
        <f t="shared" si="0"/>
        <v>42950</v>
      </c>
      <c r="D6" s="51" t="s">
        <v>154</v>
      </c>
      <c r="E6" s="51" t="s">
        <v>154</v>
      </c>
      <c r="F6" s="51" t="s">
        <v>154</v>
      </c>
      <c r="G6" s="51" t="s">
        <v>154</v>
      </c>
      <c r="M6" s="60"/>
    </row>
    <row r="7" spans="1:14" ht="12.75" customHeight="1">
      <c r="A7" s="98"/>
      <c r="B7" s="56">
        <f t="shared" si="0"/>
        <v>42951</v>
      </c>
      <c r="F7" s="81" t="s">
        <v>157</v>
      </c>
      <c r="G7" s="81" t="s">
        <v>156</v>
      </c>
      <c r="M7" s="60"/>
    </row>
    <row r="8" spans="1:14" ht="12.75" customHeight="1">
      <c r="A8" s="98"/>
      <c r="B8" s="56">
        <f t="shared" si="0"/>
        <v>42952</v>
      </c>
      <c r="D8" s="81" t="s">
        <v>121</v>
      </c>
      <c r="E8" s="81" t="s">
        <v>121</v>
      </c>
      <c r="F8" s="81" t="s">
        <v>120</v>
      </c>
      <c r="G8" s="81" t="s">
        <v>26</v>
      </c>
      <c r="M8" s="60"/>
    </row>
    <row r="9" spans="1:14" ht="12.75" customHeight="1" thickBot="1">
      <c r="A9" s="99"/>
      <c r="B9" s="56">
        <f t="shared" si="0"/>
        <v>42953</v>
      </c>
      <c r="D9" s="51" t="s">
        <v>25</v>
      </c>
      <c r="E9" s="81" t="s">
        <v>148</v>
      </c>
      <c r="F9" s="81" t="s">
        <v>140</v>
      </c>
      <c r="G9" s="81" t="s">
        <v>141</v>
      </c>
      <c r="M9" s="60"/>
    </row>
    <row r="10" spans="1:14" s="65" customFormat="1" ht="12.75" customHeight="1" thickTop="1">
      <c r="A10" s="97">
        <v>11</v>
      </c>
      <c r="B10" s="63">
        <f t="shared" si="0"/>
        <v>42954</v>
      </c>
      <c r="C10" s="64"/>
      <c r="D10" s="65" t="s">
        <v>152</v>
      </c>
      <c r="E10" s="80" t="s">
        <v>153</v>
      </c>
      <c r="F10" s="80" t="s">
        <v>151</v>
      </c>
      <c r="G10" s="80" t="s">
        <v>151</v>
      </c>
      <c r="H10" s="85"/>
      <c r="I10" s="66"/>
      <c r="J10" s="67"/>
      <c r="K10" s="76"/>
      <c r="L10" s="68"/>
      <c r="M10" s="69"/>
      <c r="N10" s="70"/>
    </row>
    <row r="11" spans="1:14" ht="12.75" customHeight="1">
      <c r="A11" s="98"/>
      <c r="B11" s="56">
        <f>B10+1</f>
        <v>42955</v>
      </c>
      <c r="D11" s="81" t="s">
        <v>121</v>
      </c>
      <c r="E11" s="81" t="s">
        <v>121</v>
      </c>
      <c r="F11" s="81" t="s">
        <v>120</v>
      </c>
      <c r="G11" s="81" t="s">
        <v>26</v>
      </c>
      <c r="M11" s="60"/>
    </row>
    <row r="12" spans="1:14" ht="12.75" customHeight="1">
      <c r="A12" s="98"/>
      <c r="B12" s="56">
        <f t="shared" ref="B12:B17" si="1">B11+1</f>
        <v>42956</v>
      </c>
      <c r="F12" s="81" t="s">
        <v>157</v>
      </c>
      <c r="G12" s="81" t="s">
        <v>156</v>
      </c>
      <c r="M12" s="60"/>
    </row>
    <row r="13" spans="1:14" ht="12.75" customHeight="1">
      <c r="A13" s="98"/>
      <c r="B13" s="56">
        <f t="shared" si="1"/>
        <v>42957</v>
      </c>
      <c r="D13" s="51" t="s">
        <v>136</v>
      </c>
      <c r="E13" s="81" t="s">
        <v>109</v>
      </c>
      <c r="F13" s="81" t="s">
        <v>108</v>
      </c>
      <c r="G13" s="81" t="s">
        <v>135</v>
      </c>
      <c r="M13" s="60"/>
    </row>
    <row r="14" spans="1:14" ht="12.75" customHeight="1">
      <c r="A14" s="98"/>
      <c r="B14" s="56">
        <f t="shared" si="1"/>
        <v>42958</v>
      </c>
      <c r="F14" s="81" t="s">
        <v>157</v>
      </c>
      <c r="G14" s="81" t="s">
        <v>156</v>
      </c>
      <c r="M14" s="60"/>
    </row>
    <row r="15" spans="1:14" ht="12.75" customHeight="1">
      <c r="A15" s="98"/>
      <c r="B15" s="56">
        <f t="shared" si="1"/>
        <v>42959</v>
      </c>
      <c r="D15" s="81" t="s">
        <v>121</v>
      </c>
      <c r="E15" s="81" t="s">
        <v>121</v>
      </c>
      <c r="F15" s="81" t="s">
        <v>120</v>
      </c>
      <c r="G15" s="81" t="s">
        <v>26</v>
      </c>
      <c r="M15" s="60"/>
    </row>
    <row r="16" spans="1:14" ht="14.4" thickBot="1">
      <c r="A16" s="99"/>
      <c r="B16" s="56">
        <f t="shared" si="1"/>
        <v>42960</v>
      </c>
      <c r="D16" s="51" t="s">
        <v>148</v>
      </c>
      <c r="E16" s="81" t="s">
        <v>146</v>
      </c>
      <c r="F16" s="81" t="s">
        <v>141</v>
      </c>
      <c r="G16" s="81" t="s">
        <v>147</v>
      </c>
      <c r="M16" s="60"/>
    </row>
    <row r="17" spans="1:14" s="65" customFormat="1" ht="12.75" customHeight="1" thickTop="1">
      <c r="A17" s="97">
        <v>10</v>
      </c>
      <c r="B17" s="63">
        <f t="shared" si="1"/>
        <v>42961</v>
      </c>
      <c r="C17" s="64"/>
      <c r="D17" s="65" t="s">
        <v>152</v>
      </c>
      <c r="E17" s="80" t="s">
        <v>153</v>
      </c>
      <c r="F17" s="80" t="s">
        <v>151</v>
      </c>
      <c r="G17" s="80" t="s">
        <v>151</v>
      </c>
      <c r="H17" s="85"/>
      <c r="I17" s="66"/>
      <c r="J17" s="67"/>
      <c r="K17" s="76"/>
      <c r="L17" s="68"/>
      <c r="M17" s="69"/>
      <c r="N17" s="70"/>
    </row>
    <row r="18" spans="1:14" ht="12.75" customHeight="1">
      <c r="A18" s="98"/>
      <c r="B18" s="56">
        <f>B17+1</f>
        <v>42962</v>
      </c>
      <c r="D18" s="51" t="s">
        <v>144</v>
      </c>
      <c r="E18" s="81" t="s">
        <v>132</v>
      </c>
      <c r="F18" s="81" t="s">
        <v>131</v>
      </c>
      <c r="G18" s="81" t="s">
        <v>143</v>
      </c>
      <c r="M18" s="60"/>
    </row>
    <row r="19" spans="1:14" ht="12.75" customHeight="1">
      <c r="A19" s="98"/>
      <c r="B19" s="56">
        <f t="shared" ref="B19:B24" si="2">B18+1</f>
        <v>42963</v>
      </c>
      <c r="F19" s="81" t="s">
        <v>157</v>
      </c>
      <c r="G19" s="81" t="s">
        <v>156</v>
      </c>
      <c r="M19" s="60"/>
    </row>
    <row r="20" spans="1:14" ht="12.75" customHeight="1">
      <c r="A20" s="98"/>
      <c r="B20" s="56">
        <f t="shared" si="2"/>
        <v>42964</v>
      </c>
      <c r="D20" s="51" t="s">
        <v>150</v>
      </c>
      <c r="E20" s="81" t="s">
        <v>136</v>
      </c>
      <c r="F20" s="81" t="s">
        <v>109</v>
      </c>
      <c r="G20" s="81" t="s">
        <v>108</v>
      </c>
      <c r="M20" s="60"/>
    </row>
    <row r="21" spans="1:14" ht="12.75" customHeight="1">
      <c r="A21" s="98"/>
      <c r="B21" s="56">
        <f t="shared" si="2"/>
        <v>42965</v>
      </c>
      <c r="D21" s="51" t="s">
        <v>158</v>
      </c>
      <c r="E21" s="81" t="s">
        <v>159</v>
      </c>
      <c r="F21" s="81" t="s">
        <v>160</v>
      </c>
      <c r="G21" s="81" t="s">
        <v>161</v>
      </c>
      <c r="M21" s="60"/>
    </row>
    <row r="22" spans="1:14" ht="12.75" customHeight="1">
      <c r="A22" s="98"/>
      <c r="B22" s="56">
        <f t="shared" si="2"/>
        <v>42966</v>
      </c>
      <c r="D22" s="51" t="s">
        <v>88</v>
      </c>
      <c r="E22" s="51" t="s">
        <v>149</v>
      </c>
      <c r="F22" s="51" t="s">
        <v>112</v>
      </c>
      <c r="G22" s="81" t="s">
        <v>112</v>
      </c>
      <c r="M22" s="60"/>
    </row>
    <row r="23" spans="1:14" ht="14.4" thickBot="1">
      <c r="A23" s="99"/>
      <c r="B23" s="56">
        <f t="shared" si="2"/>
        <v>42967</v>
      </c>
      <c r="D23" s="51" t="s">
        <v>146</v>
      </c>
      <c r="E23" s="81" t="s">
        <v>140</v>
      </c>
      <c r="F23" s="81" t="s">
        <v>147</v>
      </c>
      <c r="G23" s="81" t="s">
        <v>139</v>
      </c>
      <c r="M23" s="60"/>
    </row>
    <row r="24" spans="1:14" s="65" customFormat="1" ht="12.75" customHeight="1" thickTop="1">
      <c r="A24" s="97">
        <v>9</v>
      </c>
      <c r="B24" s="63">
        <f t="shared" si="2"/>
        <v>42968</v>
      </c>
      <c r="C24" s="64"/>
      <c r="D24" s="65" t="s">
        <v>152</v>
      </c>
      <c r="E24" s="80" t="s">
        <v>153</v>
      </c>
      <c r="F24" s="80" t="s">
        <v>151</v>
      </c>
      <c r="G24" s="80" t="s">
        <v>151</v>
      </c>
      <c r="H24" s="85"/>
      <c r="I24" s="66"/>
      <c r="J24" s="67"/>
      <c r="K24" s="76"/>
      <c r="L24" s="68"/>
      <c r="M24" s="69"/>
      <c r="N24" s="70"/>
    </row>
    <row r="25" spans="1:14" ht="12.75" customHeight="1">
      <c r="A25" s="98"/>
      <c r="B25" s="56">
        <f>B24+1</f>
        <v>42969</v>
      </c>
      <c r="D25" s="51" t="s">
        <v>144</v>
      </c>
      <c r="E25" s="81" t="s">
        <v>132</v>
      </c>
      <c r="F25" s="81" t="s">
        <v>131</v>
      </c>
      <c r="G25" s="81" t="s">
        <v>143</v>
      </c>
      <c r="M25" s="60"/>
    </row>
    <row r="26" spans="1:14" ht="12.75" customHeight="1">
      <c r="A26" s="98"/>
      <c r="B26" s="56">
        <f t="shared" ref="B26:B31" si="3">B25+1</f>
        <v>42970</v>
      </c>
      <c r="F26" s="81" t="s">
        <v>157</v>
      </c>
      <c r="G26" s="81" t="s">
        <v>156</v>
      </c>
      <c r="M26" s="60"/>
    </row>
    <row r="27" spans="1:14" ht="12.75" customHeight="1">
      <c r="A27" s="98"/>
      <c r="B27" s="56">
        <f t="shared" si="3"/>
        <v>42971</v>
      </c>
      <c r="D27" s="51" t="s">
        <v>136</v>
      </c>
      <c r="E27" s="81" t="s">
        <v>109</v>
      </c>
      <c r="F27" s="81" t="s">
        <v>108</v>
      </c>
      <c r="G27" s="81" t="s">
        <v>135</v>
      </c>
      <c r="M27" s="60"/>
    </row>
    <row r="28" spans="1:14" ht="12.75" customHeight="1">
      <c r="A28" s="98"/>
      <c r="B28" s="56">
        <f t="shared" si="3"/>
        <v>42972</v>
      </c>
      <c r="F28" s="81" t="s">
        <v>157</v>
      </c>
      <c r="G28" s="81" t="s">
        <v>156</v>
      </c>
      <c r="M28" s="60"/>
    </row>
    <row r="29" spans="1:14" ht="12.75" customHeight="1">
      <c r="A29" s="98"/>
      <c r="B29" s="56">
        <f t="shared" si="3"/>
        <v>42973</v>
      </c>
      <c r="D29" s="81" t="s">
        <v>121</v>
      </c>
      <c r="E29" s="81" t="s">
        <v>121</v>
      </c>
      <c r="F29" s="81" t="s">
        <v>120</v>
      </c>
      <c r="G29" s="81" t="s">
        <v>26</v>
      </c>
      <c r="M29" s="60"/>
    </row>
    <row r="30" spans="1:14" ht="14.4" thickBot="1">
      <c r="A30" s="99"/>
      <c r="B30" s="56">
        <f t="shared" si="3"/>
        <v>42974</v>
      </c>
      <c r="D30" s="51" t="s">
        <v>140</v>
      </c>
      <c r="E30" s="81" t="s">
        <v>141</v>
      </c>
      <c r="F30" s="81" t="s">
        <v>139</v>
      </c>
      <c r="G30" s="81" t="s">
        <v>138</v>
      </c>
      <c r="M30" s="60"/>
    </row>
    <row r="31" spans="1:14" s="65" customFormat="1" ht="12.75" customHeight="1" thickTop="1">
      <c r="A31" s="97">
        <v>8</v>
      </c>
      <c r="B31" s="63">
        <f t="shared" si="3"/>
        <v>42975</v>
      </c>
      <c r="C31" s="64"/>
      <c r="D31" s="65" t="s">
        <v>152</v>
      </c>
      <c r="E31" s="80" t="s">
        <v>153</v>
      </c>
      <c r="F31" s="80" t="s">
        <v>151</v>
      </c>
      <c r="G31" s="80" t="s">
        <v>151</v>
      </c>
      <c r="H31" s="85"/>
      <c r="I31" s="66"/>
      <c r="J31" s="67"/>
      <c r="K31" s="76"/>
      <c r="L31" s="68"/>
      <c r="M31" s="69"/>
      <c r="N31" s="70"/>
    </row>
    <row r="32" spans="1:14" ht="12.75" customHeight="1">
      <c r="A32" s="98"/>
      <c r="B32" s="56">
        <f>B31+1</f>
        <v>42976</v>
      </c>
      <c r="D32" s="51" t="s">
        <v>144</v>
      </c>
      <c r="E32" s="81" t="s">
        <v>132</v>
      </c>
      <c r="F32" s="81" t="s">
        <v>131</v>
      </c>
      <c r="G32" s="81" t="s">
        <v>143</v>
      </c>
      <c r="M32" s="60"/>
    </row>
    <row r="33" spans="1:14" ht="12.75" customHeight="1">
      <c r="A33" s="98"/>
      <c r="B33" s="56">
        <f t="shared" ref="B33:B38" si="4">B32+1</f>
        <v>42977</v>
      </c>
      <c r="F33" s="81" t="s">
        <v>157</v>
      </c>
      <c r="G33" s="81" t="s">
        <v>156</v>
      </c>
      <c r="M33" s="60"/>
    </row>
    <row r="34" spans="1:14" ht="12.75" customHeight="1">
      <c r="A34" s="98"/>
      <c r="B34" s="56">
        <f t="shared" si="4"/>
        <v>42978</v>
      </c>
      <c r="D34" s="51" t="s">
        <v>136</v>
      </c>
      <c r="E34" s="81" t="s">
        <v>109</v>
      </c>
      <c r="F34" s="81" t="s">
        <v>108</v>
      </c>
      <c r="G34" s="81" t="s">
        <v>135</v>
      </c>
      <c r="M34" s="60"/>
    </row>
    <row r="35" spans="1:14" ht="12.75" customHeight="1">
      <c r="A35" s="98"/>
      <c r="B35" s="56">
        <f t="shared" si="4"/>
        <v>42979</v>
      </c>
      <c r="F35" s="81" t="s">
        <v>157</v>
      </c>
      <c r="G35" s="81" t="s">
        <v>156</v>
      </c>
      <c r="M35" s="60"/>
    </row>
    <row r="36" spans="1:14" ht="12.75" customHeight="1">
      <c r="A36" s="98"/>
      <c r="B36" s="56">
        <f t="shared" si="4"/>
        <v>42980</v>
      </c>
      <c r="D36" s="81" t="s">
        <v>124</v>
      </c>
      <c r="E36" s="81" t="s">
        <v>123</v>
      </c>
      <c r="F36" s="81" t="s">
        <v>123</v>
      </c>
      <c r="G36" s="81" t="s">
        <v>122</v>
      </c>
      <c r="M36" s="60"/>
    </row>
    <row r="37" spans="1:14" ht="14.4" thickBot="1">
      <c r="A37" s="99"/>
      <c r="B37" s="56">
        <f t="shared" si="4"/>
        <v>42981</v>
      </c>
      <c r="D37" s="51" t="s">
        <v>139</v>
      </c>
      <c r="E37" s="81" t="s">
        <v>139</v>
      </c>
      <c r="F37" s="81" t="s">
        <v>138</v>
      </c>
      <c r="G37" s="81" t="s">
        <v>137</v>
      </c>
      <c r="M37" s="60"/>
    </row>
    <row r="38" spans="1:14" s="65" customFormat="1" ht="12.75" customHeight="1" thickTop="1">
      <c r="A38" s="97">
        <v>7</v>
      </c>
      <c r="B38" s="63">
        <f t="shared" si="4"/>
        <v>42982</v>
      </c>
      <c r="C38" s="64"/>
      <c r="D38" s="65" t="s">
        <v>152</v>
      </c>
      <c r="E38" s="80" t="s">
        <v>153</v>
      </c>
      <c r="F38" s="80" t="s">
        <v>151</v>
      </c>
      <c r="G38" s="80" t="s">
        <v>151</v>
      </c>
      <c r="H38" s="85"/>
      <c r="I38" s="66"/>
      <c r="J38" s="67"/>
      <c r="K38" s="76"/>
      <c r="L38" s="68"/>
      <c r="M38" s="69"/>
      <c r="N38" s="70"/>
    </row>
    <row r="39" spans="1:14" ht="12.75" customHeight="1">
      <c r="A39" s="98"/>
      <c r="B39" s="56">
        <f>B38+1</f>
        <v>42983</v>
      </c>
      <c r="D39" s="81" t="s">
        <v>124</v>
      </c>
      <c r="E39" s="81" t="s">
        <v>123</v>
      </c>
      <c r="F39" s="81" t="s">
        <v>123</v>
      </c>
      <c r="G39" s="81" t="s">
        <v>122</v>
      </c>
      <c r="M39" s="60"/>
    </row>
    <row r="40" spans="1:14" ht="12.75" customHeight="1">
      <c r="A40" s="98"/>
      <c r="B40" s="56">
        <f t="shared" ref="B40:B45" si="5">B39+1</f>
        <v>42984</v>
      </c>
      <c r="F40" s="81" t="s">
        <v>157</v>
      </c>
      <c r="G40" s="81" t="s">
        <v>156</v>
      </c>
      <c r="M40" s="60"/>
    </row>
    <row r="41" spans="1:14" ht="12.75" customHeight="1">
      <c r="A41" s="98"/>
      <c r="B41" s="56">
        <f t="shared" si="5"/>
        <v>42985</v>
      </c>
      <c r="D41" s="51" t="s">
        <v>142</v>
      </c>
      <c r="E41" s="51" t="s">
        <v>134</v>
      </c>
      <c r="F41" s="51" t="s">
        <v>133</v>
      </c>
      <c r="G41" s="81" t="s">
        <v>113</v>
      </c>
      <c r="M41" s="60"/>
    </row>
    <row r="42" spans="1:14" ht="12.75" customHeight="1">
      <c r="A42" s="98"/>
      <c r="B42" s="56">
        <f t="shared" si="5"/>
        <v>42986</v>
      </c>
      <c r="D42" s="51" t="s">
        <v>158</v>
      </c>
      <c r="E42" s="81" t="s">
        <v>159</v>
      </c>
      <c r="F42" s="81" t="s">
        <v>160</v>
      </c>
      <c r="G42" s="81" t="s">
        <v>161</v>
      </c>
      <c r="M42" s="60"/>
    </row>
    <row r="43" spans="1:14" ht="12.75" customHeight="1">
      <c r="A43" s="98"/>
      <c r="B43" s="56">
        <f t="shared" si="5"/>
        <v>42987</v>
      </c>
      <c r="D43" s="73" t="s">
        <v>145</v>
      </c>
      <c r="E43" s="73" t="s">
        <v>145</v>
      </c>
      <c r="F43" s="73" t="s">
        <v>145</v>
      </c>
      <c r="G43" s="82" t="s">
        <v>145</v>
      </c>
      <c r="M43" s="60"/>
    </row>
    <row r="44" spans="1:14" ht="12.75" customHeight="1" thickBot="1">
      <c r="A44" s="99"/>
      <c r="B44" s="56">
        <f t="shared" si="5"/>
        <v>42988</v>
      </c>
      <c r="D44" s="51" t="s">
        <v>140</v>
      </c>
      <c r="E44" s="81" t="s">
        <v>141</v>
      </c>
      <c r="F44" s="81" t="s">
        <v>139</v>
      </c>
      <c r="G44" s="81" t="s">
        <v>138</v>
      </c>
      <c r="M44" s="60"/>
    </row>
    <row r="45" spans="1:14" s="65" customFormat="1" ht="12.75" customHeight="1" thickTop="1">
      <c r="A45" s="97">
        <v>6</v>
      </c>
      <c r="B45" s="63">
        <f t="shared" si="5"/>
        <v>42989</v>
      </c>
      <c r="C45" s="64"/>
      <c r="D45" s="65" t="s">
        <v>152</v>
      </c>
      <c r="E45" s="80" t="s">
        <v>153</v>
      </c>
      <c r="F45" s="80" t="s">
        <v>151</v>
      </c>
      <c r="G45" s="80" t="s">
        <v>151</v>
      </c>
      <c r="H45" s="85"/>
      <c r="I45" s="66"/>
      <c r="J45" s="67"/>
      <c r="K45" s="76"/>
      <c r="L45" s="68"/>
      <c r="M45" s="69"/>
      <c r="N45" s="70"/>
    </row>
    <row r="46" spans="1:14" ht="12.75" customHeight="1">
      <c r="A46" s="98"/>
      <c r="B46" s="56">
        <f>B45+1</f>
        <v>42990</v>
      </c>
      <c r="D46" s="81" t="s">
        <v>132</v>
      </c>
      <c r="E46" s="81" t="s">
        <v>132</v>
      </c>
      <c r="F46" s="81" t="s">
        <v>131</v>
      </c>
      <c r="G46" s="81" t="s">
        <v>131</v>
      </c>
      <c r="M46" s="60"/>
    </row>
    <row r="47" spans="1:14" ht="12.75" customHeight="1">
      <c r="A47" s="98"/>
      <c r="B47" s="56">
        <f t="shared" ref="B47:B52" si="6">B46+1</f>
        <v>42991</v>
      </c>
      <c r="F47" s="81" t="s">
        <v>157</v>
      </c>
      <c r="G47" s="81" t="s">
        <v>156</v>
      </c>
      <c r="M47" s="60"/>
    </row>
    <row r="48" spans="1:14" ht="12.75" customHeight="1">
      <c r="A48" s="98"/>
      <c r="B48" s="56">
        <f t="shared" si="6"/>
        <v>42992</v>
      </c>
      <c r="D48" s="81" t="s">
        <v>134</v>
      </c>
      <c r="E48" s="81" t="s">
        <v>133</v>
      </c>
      <c r="F48" s="81" t="s">
        <v>113</v>
      </c>
      <c r="G48" s="81" t="s">
        <v>113</v>
      </c>
      <c r="M48" s="60"/>
    </row>
    <row r="49" spans="1:14" ht="12.75" customHeight="1">
      <c r="A49" s="98"/>
      <c r="B49" s="56">
        <f t="shared" si="6"/>
        <v>42993</v>
      </c>
      <c r="F49" s="81" t="s">
        <v>157</v>
      </c>
      <c r="G49" s="81" t="s">
        <v>156</v>
      </c>
      <c r="M49" s="60"/>
    </row>
    <row r="50" spans="1:14" ht="12.75" customHeight="1">
      <c r="A50" s="98"/>
      <c r="B50" s="56">
        <f t="shared" si="6"/>
        <v>42994</v>
      </c>
      <c r="D50" s="51" t="s">
        <v>158</v>
      </c>
      <c r="E50" s="81" t="s">
        <v>159</v>
      </c>
      <c r="F50" s="81" t="s">
        <v>160</v>
      </c>
      <c r="G50" s="81" t="s">
        <v>161</v>
      </c>
      <c r="M50" s="60"/>
    </row>
    <row r="51" spans="1:14" ht="12.75" customHeight="1" thickBot="1">
      <c r="A51" s="99"/>
      <c r="B51" s="56">
        <f t="shared" si="6"/>
        <v>42995</v>
      </c>
      <c r="D51" s="51" t="s">
        <v>130</v>
      </c>
      <c r="E51" s="81" t="s">
        <v>129</v>
      </c>
      <c r="F51" s="81" t="s">
        <v>128</v>
      </c>
      <c r="G51" s="81" t="s">
        <v>127</v>
      </c>
      <c r="M51" s="60"/>
    </row>
    <row r="52" spans="1:14" s="65" customFormat="1" ht="12.75" customHeight="1" thickTop="1">
      <c r="A52" s="97">
        <v>5</v>
      </c>
      <c r="B52" s="63">
        <f t="shared" si="6"/>
        <v>42996</v>
      </c>
      <c r="C52" s="64"/>
      <c r="D52" s="65" t="s">
        <v>152</v>
      </c>
      <c r="E52" s="80" t="s">
        <v>153</v>
      </c>
      <c r="F52" s="80" t="s">
        <v>151</v>
      </c>
      <c r="G52" s="80" t="s">
        <v>151</v>
      </c>
      <c r="H52" s="85"/>
      <c r="I52" s="66"/>
      <c r="J52" s="67"/>
      <c r="K52" s="76"/>
      <c r="L52" s="68"/>
      <c r="M52" s="69"/>
      <c r="N52" s="70"/>
    </row>
    <row r="53" spans="1:14" ht="12.75" customHeight="1">
      <c r="A53" s="98"/>
      <c r="B53" s="56">
        <f>B52+1</f>
        <v>42997</v>
      </c>
      <c r="D53" s="51" t="s">
        <v>158</v>
      </c>
      <c r="E53" s="81" t="s">
        <v>159</v>
      </c>
      <c r="F53" s="81" t="s">
        <v>160</v>
      </c>
      <c r="G53" s="81" t="s">
        <v>161</v>
      </c>
      <c r="M53" s="60"/>
    </row>
    <row r="54" spans="1:14" ht="12.75" customHeight="1">
      <c r="A54" s="98"/>
      <c r="B54" s="56">
        <f t="shared" ref="B54:B59" si="7">B53+1</f>
        <v>42998</v>
      </c>
      <c r="D54" s="51" t="s">
        <v>126</v>
      </c>
      <c r="E54" s="81" t="s">
        <v>121</v>
      </c>
      <c r="F54" s="81" t="s">
        <v>121</v>
      </c>
      <c r="G54" s="81" t="s">
        <v>120</v>
      </c>
      <c r="M54" s="60"/>
    </row>
    <row r="55" spans="1:14" ht="12.75" customHeight="1">
      <c r="A55" s="98"/>
      <c r="B55" s="56">
        <f t="shared" si="7"/>
        <v>42999</v>
      </c>
      <c r="F55" s="81" t="s">
        <v>157</v>
      </c>
      <c r="G55" s="81" t="s">
        <v>156</v>
      </c>
      <c r="M55" s="60"/>
    </row>
    <row r="56" spans="1:14" ht="12.75" customHeight="1">
      <c r="A56" s="98"/>
      <c r="B56" s="56">
        <f t="shared" si="7"/>
        <v>43000</v>
      </c>
      <c r="D56" s="51" t="s">
        <v>158</v>
      </c>
      <c r="E56" s="81" t="s">
        <v>159</v>
      </c>
      <c r="F56" s="81" t="s">
        <v>160</v>
      </c>
      <c r="G56" s="81" t="s">
        <v>161</v>
      </c>
      <c r="M56" s="60"/>
    </row>
    <row r="57" spans="1:14" ht="12.75" customHeight="1">
      <c r="A57" s="98"/>
      <c r="B57" s="56">
        <f t="shared" si="7"/>
        <v>43001</v>
      </c>
      <c r="D57" s="73" t="s">
        <v>125</v>
      </c>
      <c r="E57" s="73" t="s">
        <v>125</v>
      </c>
      <c r="F57" s="73" t="s">
        <v>125</v>
      </c>
      <c r="G57" s="82" t="s">
        <v>125</v>
      </c>
      <c r="M57" s="60"/>
    </row>
    <row r="58" spans="1:14" ht="12.75" customHeight="1" thickBot="1">
      <c r="A58" s="99"/>
      <c r="B58" s="56">
        <f t="shared" si="7"/>
        <v>43002</v>
      </c>
      <c r="D58" s="51" t="s">
        <v>157</v>
      </c>
      <c r="E58" s="81" t="s">
        <v>156</v>
      </c>
      <c r="F58" s="81" t="s">
        <v>162</v>
      </c>
      <c r="G58" s="81" t="s">
        <v>163</v>
      </c>
      <c r="M58" s="60"/>
    </row>
    <row r="59" spans="1:14" s="65" customFormat="1" ht="12.75" customHeight="1" thickTop="1">
      <c r="A59" s="97">
        <v>4</v>
      </c>
      <c r="B59" s="63">
        <f t="shared" si="7"/>
        <v>43003</v>
      </c>
      <c r="C59" s="64"/>
      <c r="D59" s="65" t="s">
        <v>152</v>
      </c>
      <c r="E59" s="80" t="s">
        <v>153</v>
      </c>
      <c r="F59" s="80" t="s">
        <v>151</v>
      </c>
      <c r="G59" s="80" t="s">
        <v>151</v>
      </c>
      <c r="H59" s="85"/>
      <c r="I59" s="66"/>
      <c r="J59" s="67"/>
      <c r="K59" s="76"/>
      <c r="L59" s="68"/>
      <c r="M59" s="69"/>
      <c r="N59" s="70"/>
    </row>
    <row r="60" spans="1:14" ht="12.75" customHeight="1">
      <c r="A60" s="98"/>
      <c r="B60" s="56">
        <f>B59+1</f>
        <v>43004</v>
      </c>
      <c r="D60" s="81" t="s">
        <v>124</v>
      </c>
      <c r="E60" s="81" t="s">
        <v>123</v>
      </c>
      <c r="F60" s="81" t="s">
        <v>123</v>
      </c>
      <c r="G60" s="81" t="s">
        <v>122</v>
      </c>
      <c r="M60" s="60"/>
    </row>
    <row r="61" spans="1:14" ht="12.75" customHeight="1">
      <c r="A61" s="98"/>
      <c r="B61" s="56">
        <f t="shared" ref="B61:B66" si="8">B60+1</f>
        <v>43005</v>
      </c>
      <c r="F61" s="81" t="s">
        <v>157</v>
      </c>
      <c r="G61" s="81" t="s">
        <v>156</v>
      </c>
      <c r="M61" s="60"/>
    </row>
    <row r="62" spans="1:14" ht="12.75" customHeight="1">
      <c r="A62" s="98"/>
      <c r="B62" s="56">
        <f t="shared" si="8"/>
        <v>43006</v>
      </c>
      <c r="D62" s="51" t="s">
        <v>158</v>
      </c>
      <c r="E62" s="81" t="s">
        <v>159</v>
      </c>
      <c r="F62" s="81" t="s">
        <v>160</v>
      </c>
      <c r="G62" s="81" t="s">
        <v>161</v>
      </c>
      <c r="M62" s="60"/>
    </row>
    <row r="63" spans="1:14" ht="12.75" customHeight="1">
      <c r="A63" s="98"/>
      <c r="B63" s="56">
        <f t="shared" si="8"/>
        <v>43007</v>
      </c>
      <c r="F63" s="81" t="s">
        <v>157</v>
      </c>
      <c r="G63" s="81" t="s">
        <v>156</v>
      </c>
      <c r="M63" s="60"/>
    </row>
    <row r="64" spans="1:14" ht="12.75" customHeight="1">
      <c r="A64" s="98"/>
      <c r="B64" s="56">
        <f t="shared" si="8"/>
        <v>43008</v>
      </c>
      <c r="D64" s="81" t="s">
        <v>121</v>
      </c>
      <c r="E64" s="81" t="s">
        <v>121</v>
      </c>
      <c r="F64" s="81" t="s">
        <v>120</v>
      </c>
      <c r="G64" s="81" t="s">
        <v>26</v>
      </c>
      <c r="M64" s="60"/>
    </row>
    <row r="65" spans="1:14" ht="12.75" customHeight="1" thickBot="1">
      <c r="A65" s="99"/>
      <c r="B65" s="56">
        <f t="shared" si="8"/>
        <v>43009</v>
      </c>
      <c r="D65" s="81" t="s">
        <v>119</v>
      </c>
      <c r="E65" s="81" t="s">
        <v>118</v>
      </c>
      <c r="F65" s="81" t="s">
        <v>117</v>
      </c>
      <c r="G65" s="81" t="s">
        <v>116</v>
      </c>
      <c r="M65" s="60"/>
    </row>
    <row r="66" spans="1:14" s="65" customFormat="1" ht="12.75" customHeight="1" thickTop="1">
      <c r="A66" s="97">
        <v>3</v>
      </c>
      <c r="B66" s="63">
        <f t="shared" si="8"/>
        <v>43010</v>
      </c>
      <c r="C66" s="64"/>
      <c r="D66" s="65" t="s">
        <v>152</v>
      </c>
      <c r="E66" s="80" t="s">
        <v>153</v>
      </c>
      <c r="F66" s="80" t="s">
        <v>151</v>
      </c>
      <c r="G66" s="80" t="s">
        <v>151</v>
      </c>
      <c r="H66" s="85"/>
      <c r="I66" s="66"/>
      <c r="J66" s="67"/>
      <c r="K66" s="76"/>
      <c r="L66" s="68"/>
      <c r="M66" s="69"/>
      <c r="N66" s="70"/>
    </row>
    <row r="67" spans="1:14" ht="12.75" customHeight="1">
      <c r="A67" s="98"/>
      <c r="B67" s="56">
        <f>B66+1</f>
        <v>43011</v>
      </c>
      <c r="F67" s="81" t="s">
        <v>157</v>
      </c>
      <c r="G67" s="81" t="s">
        <v>156</v>
      </c>
      <c r="M67" s="60"/>
    </row>
    <row r="68" spans="1:14" ht="12.75" customHeight="1">
      <c r="A68" s="98"/>
      <c r="B68" s="56">
        <f t="shared" ref="B68:B73" si="9">B67+1</f>
        <v>43012</v>
      </c>
      <c r="D68" s="81" t="s">
        <v>115</v>
      </c>
      <c r="E68" s="81" t="s">
        <v>115</v>
      </c>
      <c r="F68" s="81" t="s">
        <v>115</v>
      </c>
      <c r="G68" s="81" t="s">
        <v>114</v>
      </c>
      <c r="M68" s="60"/>
    </row>
    <row r="69" spans="1:14" ht="12.75" customHeight="1">
      <c r="A69" s="98"/>
      <c r="B69" s="56">
        <f t="shared" si="9"/>
        <v>43013</v>
      </c>
      <c r="D69" s="51" t="s">
        <v>154</v>
      </c>
      <c r="E69" s="81" t="s">
        <v>148</v>
      </c>
      <c r="F69" s="81" t="s">
        <v>146</v>
      </c>
      <c r="G69" s="81" t="s">
        <v>140</v>
      </c>
      <c r="M69" s="60"/>
    </row>
    <row r="70" spans="1:14" ht="12.75" customHeight="1">
      <c r="A70" s="98"/>
      <c r="B70" s="56">
        <f t="shared" si="9"/>
        <v>43014</v>
      </c>
      <c r="F70" s="81" t="s">
        <v>157</v>
      </c>
      <c r="G70" s="81" t="s">
        <v>156</v>
      </c>
      <c r="M70" s="60"/>
    </row>
    <row r="71" spans="1:14" ht="12.75" customHeight="1">
      <c r="A71" s="98"/>
      <c r="B71" s="56">
        <f t="shared" si="9"/>
        <v>43015</v>
      </c>
      <c r="D71" s="81" t="s">
        <v>93</v>
      </c>
      <c r="E71" s="81" t="s">
        <v>93</v>
      </c>
      <c r="F71" s="81" t="s">
        <v>93</v>
      </c>
      <c r="G71" s="81" t="s">
        <v>93</v>
      </c>
      <c r="M71" s="60"/>
    </row>
    <row r="72" spans="1:14" ht="12.75" customHeight="1" thickBot="1">
      <c r="A72" s="99"/>
      <c r="B72" s="56">
        <f t="shared" si="9"/>
        <v>43016</v>
      </c>
      <c r="D72" s="82" t="s">
        <v>181</v>
      </c>
      <c r="E72" s="82" t="s">
        <v>181</v>
      </c>
      <c r="F72" s="82" t="s">
        <v>181</v>
      </c>
      <c r="G72" s="82" t="s">
        <v>181</v>
      </c>
      <c r="M72" s="60"/>
    </row>
    <row r="73" spans="1:14" s="65" customFormat="1" ht="12.75" customHeight="1" thickTop="1">
      <c r="A73" s="97">
        <v>2</v>
      </c>
      <c r="B73" s="63">
        <f t="shared" si="9"/>
        <v>43017</v>
      </c>
      <c r="C73" s="64"/>
      <c r="D73" s="65" t="s">
        <v>152</v>
      </c>
      <c r="E73" s="80" t="s">
        <v>153</v>
      </c>
      <c r="F73" s="80" t="s">
        <v>151</v>
      </c>
      <c r="G73" s="80" t="s">
        <v>151</v>
      </c>
      <c r="H73" s="85"/>
      <c r="I73" s="66"/>
      <c r="J73" s="67"/>
      <c r="K73" s="76"/>
      <c r="L73" s="68"/>
      <c r="M73" s="69"/>
      <c r="N73" s="70"/>
    </row>
    <row r="74" spans="1:14" ht="12.75" customHeight="1">
      <c r="A74" s="98"/>
      <c r="B74" s="56">
        <f>B73+1</f>
        <v>43018</v>
      </c>
      <c r="D74" s="51" t="s">
        <v>158</v>
      </c>
      <c r="E74" s="81" t="s">
        <v>159</v>
      </c>
      <c r="F74" s="81" t="s">
        <v>160</v>
      </c>
      <c r="G74" s="81" t="s">
        <v>161</v>
      </c>
      <c r="M74" s="60"/>
    </row>
    <row r="75" spans="1:14" ht="12.75" customHeight="1">
      <c r="A75" s="98"/>
      <c r="B75" s="56">
        <f t="shared" ref="B75:B80" si="10">B74+1</f>
        <v>43019</v>
      </c>
      <c r="D75" s="81" t="s">
        <v>113</v>
      </c>
      <c r="E75" s="81" t="s">
        <v>88</v>
      </c>
      <c r="F75" s="81" t="s">
        <v>56</v>
      </c>
      <c r="G75" s="81" t="s">
        <v>112</v>
      </c>
      <c r="M75" s="60"/>
    </row>
    <row r="76" spans="1:14" ht="12.75" customHeight="1">
      <c r="A76" s="98"/>
      <c r="B76" s="56">
        <f t="shared" si="10"/>
        <v>43020</v>
      </c>
      <c r="D76" s="51" t="s">
        <v>158</v>
      </c>
      <c r="E76" s="81" t="s">
        <v>159</v>
      </c>
      <c r="F76" s="81" t="s">
        <v>160</v>
      </c>
      <c r="G76" s="81" t="s">
        <v>161</v>
      </c>
      <c r="M76" s="60"/>
    </row>
    <row r="77" spans="1:14" ht="12.75" customHeight="1">
      <c r="A77" s="98"/>
      <c r="B77" s="56">
        <f t="shared" si="10"/>
        <v>43021</v>
      </c>
      <c r="F77" s="81" t="s">
        <v>157</v>
      </c>
      <c r="G77" s="81" t="s">
        <v>156</v>
      </c>
      <c r="M77" s="60"/>
    </row>
    <row r="78" spans="1:14" ht="12.75" customHeight="1">
      <c r="A78" s="98"/>
      <c r="B78" s="56">
        <f t="shared" si="10"/>
        <v>43022</v>
      </c>
      <c r="D78" s="51" t="s">
        <v>158</v>
      </c>
      <c r="E78" s="81" t="s">
        <v>159</v>
      </c>
      <c r="F78" s="81" t="s">
        <v>160</v>
      </c>
      <c r="G78" s="81" t="s">
        <v>161</v>
      </c>
      <c r="M78" s="60"/>
    </row>
    <row r="79" spans="1:14" ht="12.75" customHeight="1" thickBot="1">
      <c r="A79" s="99"/>
      <c r="B79" s="56">
        <f t="shared" si="10"/>
        <v>43023</v>
      </c>
      <c r="D79" s="51" t="s">
        <v>109</v>
      </c>
      <c r="E79" s="81" t="s">
        <v>108</v>
      </c>
      <c r="F79" s="81" t="s">
        <v>107</v>
      </c>
      <c r="G79" s="81" t="s">
        <v>106</v>
      </c>
      <c r="M79" s="60"/>
    </row>
    <row r="80" spans="1:14" s="65" customFormat="1" ht="12.75" customHeight="1" thickTop="1">
      <c r="A80" s="97">
        <v>1</v>
      </c>
      <c r="B80" s="63">
        <f t="shared" si="10"/>
        <v>43024</v>
      </c>
      <c r="C80" s="64"/>
      <c r="D80" s="65" t="s">
        <v>152</v>
      </c>
      <c r="E80" s="80" t="s">
        <v>153</v>
      </c>
      <c r="F80" s="80" t="s">
        <v>151</v>
      </c>
      <c r="G80" s="80" t="s">
        <v>151</v>
      </c>
      <c r="H80" s="85"/>
      <c r="I80" s="66"/>
      <c r="J80" s="67"/>
      <c r="K80" s="76"/>
      <c r="L80" s="68"/>
      <c r="M80" s="69"/>
      <c r="N80" s="70"/>
    </row>
    <row r="81" spans="1:14" ht="12.75" customHeight="1">
      <c r="A81" s="98"/>
      <c r="B81" s="56">
        <f>B80+1</f>
        <v>43025</v>
      </c>
      <c r="D81" s="51" t="s">
        <v>158</v>
      </c>
      <c r="E81" s="81" t="s">
        <v>159</v>
      </c>
      <c r="F81" s="81" t="s">
        <v>160</v>
      </c>
      <c r="G81" s="81" t="s">
        <v>161</v>
      </c>
      <c r="M81" s="60"/>
    </row>
    <row r="82" spans="1:14" ht="12.75" customHeight="1">
      <c r="A82" s="98"/>
      <c r="B82" s="56">
        <f t="shared" ref="B82:B87" si="11">B81+1</f>
        <v>43026</v>
      </c>
      <c r="D82" s="81" t="s">
        <v>113</v>
      </c>
      <c r="E82" s="81" t="s">
        <v>113</v>
      </c>
      <c r="F82" s="81" t="s">
        <v>113</v>
      </c>
      <c r="G82" s="81" t="s">
        <v>113</v>
      </c>
      <c r="M82" s="60"/>
    </row>
    <row r="83" spans="1:14" ht="12.75" customHeight="1">
      <c r="A83" s="98"/>
      <c r="B83" s="56">
        <f t="shared" si="11"/>
        <v>43027</v>
      </c>
      <c r="F83" s="81" t="s">
        <v>157</v>
      </c>
      <c r="G83" s="81" t="s">
        <v>156</v>
      </c>
      <c r="M83" s="60"/>
    </row>
    <row r="84" spans="1:14" ht="12.75" customHeight="1">
      <c r="A84" s="98"/>
      <c r="B84" s="56">
        <f t="shared" si="11"/>
        <v>43028</v>
      </c>
      <c r="D84" s="51" t="s">
        <v>158</v>
      </c>
      <c r="E84" s="81" t="s">
        <v>159</v>
      </c>
      <c r="F84" s="81" t="s">
        <v>160</v>
      </c>
      <c r="G84" s="81" t="s">
        <v>161</v>
      </c>
      <c r="M84" s="60"/>
    </row>
    <row r="85" spans="1:14" ht="12.75" customHeight="1">
      <c r="A85" s="98"/>
      <c r="B85" s="56">
        <f t="shared" si="11"/>
        <v>43029</v>
      </c>
      <c r="D85" s="82" t="s">
        <v>105</v>
      </c>
      <c r="E85" s="82" t="s">
        <v>105</v>
      </c>
      <c r="F85" s="82" t="s">
        <v>105</v>
      </c>
      <c r="G85" s="82" t="s">
        <v>105</v>
      </c>
      <c r="M85" s="60"/>
    </row>
    <row r="86" spans="1:14" ht="12.75" customHeight="1" thickBot="1">
      <c r="A86" s="99"/>
      <c r="B86" s="56">
        <f t="shared" si="11"/>
        <v>43030</v>
      </c>
      <c r="D86" s="51" t="s">
        <v>94</v>
      </c>
      <c r="E86" s="81" t="s">
        <v>104</v>
      </c>
      <c r="F86" s="81" t="s">
        <v>103</v>
      </c>
      <c r="G86" s="81" t="s">
        <v>102</v>
      </c>
      <c r="M86" s="60"/>
    </row>
    <row r="87" spans="1:14" s="65" customFormat="1" ht="12.75" customHeight="1" thickTop="1">
      <c r="A87" s="97">
        <v>0</v>
      </c>
      <c r="B87" s="63">
        <f t="shared" si="11"/>
        <v>43031</v>
      </c>
      <c r="C87" s="64"/>
      <c r="D87" s="65" t="s">
        <v>96</v>
      </c>
      <c r="E87" s="80" t="s">
        <v>95</v>
      </c>
      <c r="F87" s="80" t="s">
        <v>94</v>
      </c>
      <c r="G87" s="80" t="s">
        <v>94</v>
      </c>
      <c r="H87" s="85"/>
      <c r="I87" s="66"/>
      <c r="J87" s="67"/>
      <c r="K87" s="76"/>
      <c r="L87" s="68"/>
      <c r="M87" s="69"/>
      <c r="N87" s="70"/>
    </row>
    <row r="88" spans="1:14" ht="12.75" customHeight="1">
      <c r="A88" s="98"/>
      <c r="B88" s="56">
        <f>B87+1</f>
        <v>43032</v>
      </c>
      <c r="D88" s="51" t="s">
        <v>98</v>
      </c>
      <c r="E88" s="81" t="s">
        <v>97</v>
      </c>
      <c r="F88" s="81" t="s">
        <v>97</v>
      </c>
      <c r="G88" s="81" t="s">
        <v>97</v>
      </c>
      <c r="M88" s="60"/>
    </row>
    <row r="89" spans="1:14" ht="12.75" customHeight="1">
      <c r="A89" s="98"/>
      <c r="B89" s="56">
        <f t="shared" ref="B89:B93" si="12">B88+1</f>
        <v>43033</v>
      </c>
      <c r="D89" s="51" t="s">
        <v>96</v>
      </c>
      <c r="E89" s="81" t="s">
        <v>95</v>
      </c>
      <c r="F89" s="81" t="s">
        <v>94</v>
      </c>
      <c r="G89" s="81" t="s">
        <v>94</v>
      </c>
      <c r="M89" s="60"/>
    </row>
    <row r="90" spans="1:14" ht="12.75" customHeight="1">
      <c r="A90" s="98"/>
      <c r="B90" s="56">
        <f t="shared" si="12"/>
        <v>43034</v>
      </c>
      <c r="D90" s="51" t="s">
        <v>101</v>
      </c>
      <c r="E90" s="81" t="s">
        <v>101</v>
      </c>
      <c r="F90" s="81" t="s">
        <v>100</v>
      </c>
      <c r="G90" s="81" t="s">
        <v>99</v>
      </c>
      <c r="M90" s="60"/>
    </row>
    <row r="91" spans="1:14" ht="12.75" customHeight="1">
      <c r="A91" s="98"/>
      <c r="B91" s="56">
        <f t="shared" si="12"/>
        <v>43035</v>
      </c>
      <c r="M91" s="60"/>
    </row>
    <row r="92" spans="1:14" ht="12.75" customHeight="1">
      <c r="A92" s="98"/>
      <c r="B92" s="56">
        <f t="shared" si="12"/>
        <v>43036</v>
      </c>
      <c r="D92" s="81" t="s">
        <v>93</v>
      </c>
      <c r="E92" s="81" t="s">
        <v>93</v>
      </c>
      <c r="F92" s="81" t="s">
        <v>93</v>
      </c>
      <c r="G92" s="81" t="s">
        <v>93</v>
      </c>
      <c r="M92" s="60"/>
    </row>
    <row r="93" spans="1:14" ht="12.75" customHeight="1" thickBot="1">
      <c r="A93" s="99"/>
      <c r="B93" s="56">
        <f t="shared" si="12"/>
        <v>43037</v>
      </c>
      <c r="D93" s="82" t="s">
        <v>21</v>
      </c>
      <c r="E93" s="82" t="s">
        <v>21</v>
      </c>
      <c r="F93" s="82" t="s">
        <v>21</v>
      </c>
      <c r="G93" s="82" t="s">
        <v>21</v>
      </c>
      <c r="M93" s="60"/>
    </row>
    <row r="94" spans="1:14" s="65" customFormat="1" ht="12.75" customHeight="1" thickTop="1">
      <c r="A94" s="83"/>
      <c r="B94" s="63"/>
      <c r="C94" s="64"/>
      <c r="E94" s="80"/>
      <c r="F94" s="80"/>
      <c r="G94" s="80"/>
      <c r="H94" s="85"/>
      <c r="I94" s="66"/>
      <c r="J94" s="67"/>
      <c r="K94" s="76"/>
      <c r="L94" s="68"/>
      <c r="M94" s="69"/>
      <c r="N94" s="70"/>
    </row>
  </sheetData>
  <mergeCells count="15">
    <mergeCell ref="A24:A30"/>
    <mergeCell ref="A31:A37"/>
    <mergeCell ref="A38:A44"/>
    <mergeCell ref="A45:A51"/>
    <mergeCell ref="A87:A93"/>
    <mergeCell ref="A52:A58"/>
    <mergeCell ref="A59:A65"/>
    <mergeCell ref="A66:A72"/>
    <mergeCell ref="A73:A79"/>
    <mergeCell ref="A80:A86"/>
    <mergeCell ref="I1:J1"/>
    <mergeCell ref="K1:N1"/>
    <mergeCell ref="A3:A9"/>
    <mergeCell ref="A10:A16"/>
    <mergeCell ref="A17:A23"/>
  </mergeCells>
  <conditionalFormatting sqref="C95:C1048576 C4:C9 C11:C16 C18:C23 C25:C30 C32:C37 C46:C51 C39:C44 C53:C58 C60:C65 C74:C79 C81:C86 C88:C93 C1:C2 C67:C72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:C9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C16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C23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C30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:C37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:C44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6:C51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C5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0:C65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7:C72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4:C79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1:C86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8:C93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5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5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6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6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3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3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0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0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7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7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4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4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:A9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12" sqref="S12"/>
    </sheetView>
  </sheetViews>
  <sheetFormatPr defaultColWidth="9.109375" defaultRowHeight="13.8"/>
  <cols>
    <col min="1" max="1" width="9.5546875" style="20" bestFit="1" customWidth="1"/>
    <col min="2" max="2" width="14" style="20" bestFit="1" customWidth="1"/>
    <col min="3" max="3" width="3.44140625" style="24" bestFit="1" customWidth="1"/>
    <col min="4" max="4" width="5" style="20" bestFit="1" customWidth="1"/>
    <col min="5" max="7" width="6.5546875" style="20" customWidth="1"/>
    <col min="8" max="24" width="5.88671875" style="20" customWidth="1"/>
    <col min="25" max="25" width="3" style="24" bestFit="1" customWidth="1"/>
    <col min="26" max="26" width="5.88671875" style="20" customWidth="1"/>
    <col min="27" max="27" width="4.109375" style="24" customWidth="1"/>
    <col min="28" max="28" width="6.21875" style="20" customWidth="1"/>
    <col min="29" max="29" width="6.77734375" style="20" customWidth="1"/>
    <col min="30" max="30" width="5.88671875" style="20" bestFit="1" customWidth="1"/>
    <col min="31" max="31" width="7.88671875" style="20" bestFit="1" customWidth="1"/>
    <col min="32" max="32" width="4.88671875" style="20" customWidth="1"/>
    <col min="33" max="16384" width="9.109375" style="20"/>
  </cols>
  <sheetData>
    <row r="1" spans="1:32" ht="55.8">
      <c r="A1" s="18" t="s">
        <v>22</v>
      </c>
      <c r="B1" s="18" t="s">
        <v>24</v>
      </c>
      <c r="C1" s="18" t="s">
        <v>57</v>
      </c>
      <c r="D1" s="18" t="s">
        <v>28</v>
      </c>
      <c r="E1" s="18" t="s">
        <v>32</v>
      </c>
      <c r="F1" s="18" t="s">
        <v>33</v>
      </c>
      <c r="G1" s="18" t="s">
        <v>34</v>
      </c>
      <c r="H1" s="18" t="s">
        <v>35</v>
      </c>
      <c r="I1" s="18" t="s">
        <v>36</v>
      </c>
      <c r="J1" s="18" t="s">
        <v>37</v>
      </c>
      <c r="K1" s="18" t="s">
        <v>38</v>
      </c>
      <c r="L1" s="18" t="s">
        <v>39</v>
      </c>
      <c r="M1" s="18" t="s">
        <v>40</v>
      </c>
      <c r="N1" s="18" t="s">
        <v>41</v>
      </c>
      <c r="O1" s="18" t="s">
        <v>42</v>
      </c>
      <c r="P1" s="18" t="s">
        <v>43</v>
      </c>
      <c r="Q1" s="18" t="s">
        <v>44</v>
      </c>
      <c r="R1" s="18" t="s">
        <v>45</v>
      </c>
      <c r="S1" s="18" t="s">
        <v>46</v>
      </c>
      <c r="T1" s="18" t="s">
        <v>47</v>
      </c>
      <c r="U1" s="18" t="s">
        <v>48</v>
      </c>
      <c r="V1" s="18" t="s">
        <v>49</v>
      </c>
      <c r="W1" s="18" t="s">
        <v>50</v>
      </c>
      <c r="X1" s="18" t="s">
        <v>51</v>
      </c>
      <c r="Y1" s="18" t="s">
        <v>84</v>
      </c>
      <c r="Z1" s="18" t="s">
        <v>52</v>
      </c>
      <c r="AA1" s="18" t="s">
        <v>83</v>
      </c>
      <c r="AB1" s="19" t="s">
        <v>53</v>
      </c>
      <c r="AC1" s="18" t="s">
        <v>86</v>
      </c>
      <c r="AD1" s="18" t="s">
        <v>54</v>
      </c>
      <c r="AE1" s="18" t="s">
        <v>55</v>
      </c>
      <c r="AF1" s="18" t="s">
        <v>85</v>
      </c>
    </row>
    <row r="2" spans="1:32">
      <c r="A2" s="21" t="s">
        <v>110</v>
      </c>
      <c r="B2" s="22" t="s">
        <v>111</v>
      </c>
      <c r="C2" s="71">
        <v>1</v>
      </c>
      <c r="D2" s="26">
        <v>1.0416666666666667E-3</v>
      </c>
      <c r="E2" s="25">
        <v>2.488425925925926E-3</v>
      </c>
      <c r="F2" s="25">
        <v>2.4421296296296296E-3</v>
      </c>
      <c r="G2" s="25">
        <v>2.488425925925926E-3</v>
      </c>
      <c r="H2" s="25">
        <v>2.4305555555555556E-3</v>
      </c>
      <c r="I2" s="25">
        <v>2.4074074074074076E-3</v>
      </c>
      <c r="J2" s="25">
        <v>2.3726851851851851E-3</v>
      </c>
      <c r="K2" s="25">
        <v>2.3611111111111111E-3</v>
      </c>
      <c r="L2" s="25">
        <v>2.3611111111111111E-3</v>
      </c>
      <c r="M2" s="25">
        <v>2.3379629629629631E-3</v>
      </c>
      <c r="N2" s="25">
        <v>2.3495370370370371E-3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3">
        <f t="shared" ref="Y2:Y64" si="0">IF(SUM(E2:X2)=0,"",COUNT(E2:X2))</f>
        <v>10</v>
      </c>
      <c r="Z2" s="25">
        <f t="shared" ref="Z2:Z64" si="1">IF(SUM(E2:X2)=0,"",MAX(E2:X2)-MIN(E2:X2))</f>
        <v>1.5046296296296292E-4</v>
      </c>
      <c r="AA2" s="72">
        <f t="shared" ref="AA2:AA20" si="2">IF(AB2="","",Z2/AB2)</f>
        <v>6.2590274434280196E-2</v>
      </c>
      <c r="AB2" s="27">
        <f t="shared" ref="AB2:AB20" si="3">IF(SUM(E2:X2)=0,"",SUM(E2:X2)/Y2)</f>
        <v>2.4039351851851852E-3</v>
      </c>
      <c r="AC2" s="77">
        <f t="shared" ref="AC2:AC54" si="4">SUM(E2:X2)</f>
        <v>2.4039351851851853E-2</v>
      </c>
      <c r="AD2" s="25">
        <f t="shared" ref="AD2:AD20" si="5">IF(SUM(E2:X2)=0,"",SUM(E2:X2)/AE2)</f>
        <v>2.4039351851851852E-3</v>
      </c>
      <c r="AE2" s="23">
        <f t="shared" ref="AE2:AE21" si="6">IF(C2=0,"",C2*Y2)</f>
        <v>10</v>
      </c>
      <c r="AF2" s="23">
        <f t="shared" ref="AF2:AF26" si="7">IF(D2=0,"",D2*Z2)</f>
        <v>1.567322530864197E-7</v>
      </c>
    </row>
    <row r="3" spans="1:32">
      <c r="A3" s="21" t="s">
        <v>110</v>
      </c>
      <c r="B3" s="22" t="s">
        <v>3</v>
      </c>
      <c r="C3" s="71">
        <v>1</v>
      </c>
      <c r="D3" s="26">
        <v>0</v>
      </c>
      <c r="E3" s="25">
        <v>2.488425925925926E-3</v>
      </c>
      <c r="F3" s="25">
        <v>2.4421296296296296E-3</v>
      </c>
      <c r="G3" s="25">
        <v>2.488425925925926E-3</v>
      </c>
      <c r="H3" s="25">
        <v>2.4305555555555556E-3</v>
      </c>
      <c r="I3" s="25">
        <v>2.4074074074074076E-3</v>
      </c>
      <c r="J3" s="25">
        <v>2.3726851851851851E-3</v>
      </c>
      <c r="K3" s="25">
        <v>2.3611111111111111E-3</v>
      </c>
      <c r="L3" s="25">
        <v>2.3611111111111111E-3</v>
      </c>
      <c r="M3" s="25">
        <v>2.3379629629629631E-3</v>
      </c>
      <c r="N3" s="25">
        <v>2.3495370370370371E-3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3">
        <f t="shared" si="0"/>
        <v>10</v>
      </c>
      <c r="Z3" s="25">
        <f t="shared" si="1"/>
        <v>1.5046296296296292E-4</v>
      </c>
      <c r="AA3" s="72">
        <f t="shared" si="2"/>
        <v>6.2590274434280196E-2</v>
      </c>
      <c r="AB3" s="27">
        <f t="shared" si="3"/>
        <v>2.4039351851851852E-3</v>
      </c>
      <c r="AC3" s="77">
        <f t="shared" si="4"/>
        <v>2.4039351851851853E-2</v>
      </c>
      <c r="AD3" s="25">
        <f t="shared" si="5"/>
        <v>2.4039351851851852E-3</v>
      </c>
      <c r="AE3" s="23">
        <f t="shared" si="6"/>
        <v>10</v>
      </c>
      <c r="AF3" s="23" t="str">
        <f t="shared" si="7"/>
        <v/>
      </c>
    </row>
    <row r="4" spans="1:32">
      <c r="A4" s="21"/>
      <c r="B4" s="22"/>
      <c r="C4" s="71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3" t="str">
        <f t="shared" si="0"/>
        <v/>
      </c>
      <c r="Z4" s="25" t="str">
        <f t="shared" si="1"/>
        <v/>
      </c>
      <c r="AA4" s="72" t="str">
        <f t="shared" si="2"/>
        <v/>
      </c>
      <c r="AB4" s="27" t="str">
        <f t="shared" si="3"/>
        <v/>
      </c>
      <c r="AC4" s="77">
        <f t="shared" si="4"/>
        <v>0</v>
      </c>
      <c r="AD4" s="25" t="str">
        <f t="shared" si="5"/>
        <v/>
      </c>
      <c r="AE4" s="23" t="str">
        <f t="shared" si="6"/>
        <v/>
      </c>
      <c r="AF4" s="23" t="str">
        <f t="shared" si="7"/>
        <v/>
      </c>
    </row>
    <row r="5" spans="1:32">
      <c r="A5" s="21"/>
      <c r="B5" s="22"/>
      <c r="C5" s="71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3" t="str">
        <f t="shared" si="0"/>
        <v/>
      </c>
      <c r="Z5" s="25" t="str">
        <f t="shared" si="1"/>
        <v/>
      </c>
      <c r="AA5" s="72" t="str">
        <f t="shared" si="2"/>
        <v/>
      </c>
      <c r="AB5" s="27" t="str">
        <f t="shared" si="3"/>
        <v/>
      </c>
      <c r="AC5" s="77">
        <f t="shared" si="4"/>
        <v>0</v>
      </c>
      <c r="AD5" s="25" t="str">
        <f t="shared" si="5"/>
        <v/>
      </c>
      <c r="AE5" s="23" t="str">
        <f t="shared" si="6"/>
        <v/>
      </c>
      <c r="AF5" s="23" t="str">
        <f t="shared" si="7"/>
        <v/>
      </c>
    </row>
    <row r="6" spans="1:32">
      <c r="A6" s="21"/>
      <c r="B6" s="22"/>
      <c r="C6" s="71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3" t="str">
        <f t="shared" si="0"/>
        <v/>
      </c>
      <c r="Z6" s="25" t="str">
        <f t="shared" si="1"/>
        <v/>
      </c>
      <c r="AA6" s="72" t="str">
        <f t="shared" si="2"/>
        <v/>
      </c>
      <c r="AB6" s="27" t="str">
        <f t="shared" si="3"/>
        <v/>
      </c>
      <c r="AC6" s="77">
        <f t="shared" si="4"/>
        <v>0</v>
      </c>
      <c r="AD6" s="25" t="str">
        <f t="shared" si="5"/>
        <v/>
      </c>
      <c r="AE6" s="23" t="str">
        <f t="shared" si="6"/>
        <v/>
      </c>
      <c r="AF6" s="23" t="str">
        <f t="shared" si="7"/>
        <v/>
      </c>
    </row>
    <row r="7" spans="1:32">
      <c r="A7" s="21"/>
      <c r="B7" s="22"/>
      <c r="C7" s="71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3" t="str">
        <f t="shared" si="0"/>
        <v/>
      </c>
      <c r="Z7" s="25" t="str">
        <f t="shared" si="1"/>
        <v/>
      </c>
      <c r="AA7" s="72" t="str">
        <f t="shared" si="2"/>
        <v/>
      </c>
      <c r="AB7" s="27" t="str">
        <f t="shared" si="3"/>
        <v/>
      </c>
      <c r="AC7" s="77">
        <f t="shared" si="4"/>
        <v>0</v>
      </c>
      <c r="AD7" s="25" t="str">
        <f t="shared" si="5"/>
        <v/>
      </c>
      <c r="AE7" s="23" t="str">
        <f t="shared" si="6"/>
        <v/>
      </c>
      <c r="AF7" s="23" t="str">
        <f t="shared" si="7"/>
        <v/>
      </c>
    </row>
    <row r="8" spans="1:32">
      <c r="A8" s="21"/>
      <c r="B8" s="22"/>
      <c r="C8" s="71"/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3" t="str">
        <f t="shared" si="0"/>
        <v/>
      </c>
      <c r="Z8" s="25" t="str">
        <f t="shared" si="1"/>
        <v/>
      </c>
      <c r="AA8" s="72" t="str">
        <f t="shared" si="2"/>
        <v/>
      </c>
      <c r="AB8" s="27" t="str">
        <f t="shared" si="3"/>
        <v/>
      </c>
      <c r="AC8" s="77">
        <f t="shared" si="4"/>
        <v>0</v>
      </c>
      <c r="AD8" s="25" t="str">
        <f t="shared" si="5"/>
        <v/>
      </c>
      <c r="AE8" s="23" t="str">
        <f t="shared" si="6"/>
        <v/>
      </c>
      <c r="AF8" s="23" t="str">
        <f t="shared" si="7"/>
        <v/>
      </c>
    </row>
    <row r="9" spans="1:32">
      <c r="A9" s="21"/>
      <c r="B9" s="22"/>
      <c r="C9" s="71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3" t="str">
        <f t="shared" si="0"/>
        <v/>
      </c>
      <c r="Z9" s="25" t="str">
        <f t="shared" si="1"/>
        <v/>
      </c>
      <c r="AA9" s="72" t="str">
        <f t="shared" si="2"/>
        <v/>
      </c>
      <c r="AB9" s="27" t="str">
        <f t="shared" si="3"/>
        <v/>
      </c>
      <c r="AC9" s="77">
        <f t="shared" si="4"/>
        <v>0</v>
      </c>
      <c r="AD9" s="25" t="str">
        <f t="shared" si="5"/>
        <v/>
      </c>
      <c r="AE9" s="23" t="str">
        <f t="shared" si="6"/>
        <v/>
      </c>
      <c r="AF9" s="23" t="str">
        <f t="shared" si="7"/>
        <v/>
      </c>
    </row>
    <row r="10" spans="1:32">
      <c r="A10" s="21"/>
      <c r="B10" s="22"/>
      <c r="C10" s="71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3" t="str">
        <f t="shared" si="0"/>
        <v/>
      </c>
      <c r="Z10" s="25" t="str">
        <f t="shared" si="1"/>
        <v/>
      </c>
      <c r="AA10" s="72" t="str">
        <f t="shared" si="2"/>
        <v/>
      </c>
      <c r="AB10" s="27" t="str">
        <f t="shared" si="3"/>
        <v/>
      </c>
      <c r="AC10" s="77">
        <f t="shared" si="4"/>
        <v>0</v>
      </c>
      <c r="AD10" s="25" t="str">
        <f t="shared" si="5"/>
        <v/>
      </c>
      <c r="AE10" s="23" t="str">
        <f t="shared" si="6"/>
        <v/>
      </c>
      <c r="AF10" s="23" t="str">
        <f t="shared" si="7"/>
        <v/>
      </c>
    </row>
    <row r="11" spans="1:32">
      <c r="A11" s="21"/>
      <c r="B11" s="22"/>
      <c r="C11" s="71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3" t="str">
        <f t="shared" si="0"/>
        <v/>
      </c>
      <c r="Z11" s="25" t="str">
        <f t="shared" si="1"/>
        <v/>
      </c>
      <c r="AA11" s="72" t="str">
        <f t="shared" si="2"/>
        <v/>
      </c>
      <c r="AB11" s="27" t="str">
        <f t="shared" si="3"/>
        <v/>
      </c>
      <c r="AC11" s="77">
        <f t="shared" si="4"/>
        <v>0</v>
      </c>
      <c r="AD11" s="25" t="str">
        <f t="shared" si="5"/>
        <v/>
      </c>
      <c r="AE11" s="23" t="str">
        <f t="shared" si="6"/>
        <v/>
      </c>
      <c r="AF11" s="23" t="str">
        <f t="shared" si="7"/>
        <v/>
      </c>
    </row>
    <row r="12" spans="1:32">
      <c r="A12" s="21"/>
      <c r="B12" s="22"/>
      <c r="C12" s="71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3" t="str">
        <f t="shared" si="0"/>
        <v/>
      </c>
      <c r="Z12" s="25" t="str">
        <f t="shared" si="1"/>
        <v/>
      </c>
      <c r="AA12" s="72" t="str">
        <f t="shared" si="2"/>
        <v/>
      </c>
      <c r="AB12" s="27" t="str">
        <f t="shared" si="3"/>
        <v/>
      </c>
      <c r="AC12" s="77">
        <f t="shared" si="4"/>
        <v>0</v>
      </c>
      <c r="AD12" s="25" t="str">
        <f t="shared" si="5"/>
        <v/>
      </c>
      <c r="AE12" s="23" t="str">
        <f t="shared" si="6"/>
        <v/>
      </c>
      <c r="AF12" s="23" t="str">
        <f t="shared" si="7"/>
        <v/>
      </c>
    </row>
    <row r="13" spans="1:32">
      <c r="A13" s="21"/>
      <c r="B13" s="22"/>
      <c r="C13" s="71"/>
      <c r="D13" s="2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3" t="str">
        <f t="shared" si="0"/>
        <v/>
      </c>
      <c r="Z13" s="25" t="str">
        <f t="shared" si="1"/>
        <v/>
      </c>
      <c r="AA13" s="72" t="str">
        <f t="shared" si="2"/>
        <v/>
      </c>
      <c r="AB13" s="27" t="str">
        <f t="shared" si="3"/>
        <v/>
      </c>
      <c r="AC13" s="77">
        <f t="shared" si="4"/>
        <v>0</v>
      </c>
      <c r="AD13" s="25" t="str">
        <f t="shared" si="5"/>
        <v/>
      </c>
      <c r="AE13" s="23" t="str">
        <f t="shared" si="6"/>
        <v/>
      </c>
      <c r="AF13" s="23" t="str">
        <f t="shared" si="7"/>
        <v/>
      </c>
    </row>
    <row r="14" spans="1:32">
      <c r="A14" s="21"/>
      <c r="B14" s="22"/>
      <c r="C14" s="71"/>
      <c r="D14" s="2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3" t="str">
        <f t="shared" si="0"/>
        <v/>
      </c>
      <c r="Z14" s="25" t="str">
        <f t="shared" si="1"/>
        <v/>
      </c>
      <c r="AA14" s="72" t="str">
        <f t="shared" si="2"/>
        <v/>
      </c>
      <c r="AB14" s="27" t="str">
        <f t="shared" si="3"/>
        <v/>
      </c>
      <c r="AC14" s="77">
        <f t="shared" si="4"/>
        <v>0</v>
      </c>
      <c r="AD14" s="25" t="str">
        <f t="shared" si="5"/>
        <v/>
      </c>
      <c r="AE14" s="23" t="str">
        <f t="shared" si="6"/>
        <v/>
      </c>
      <c r="AF14" s="23" t="str">
        <f t="shared" si="7"/>
        <v/>
      </c>
    </row>
    <row r="15" spans="1:32">
      <c r="A15" s="21"/>
      <c r="B15" s="22"/>
      <c r="C15" s="71"/>
      <c r="D15" s="2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3" t="str">
        <f t="shared" si="0"/>
        <v/>
      </c>
      <c r="Z15" s="25" t="str">
        <f t="shared" si="1"/>
        <v/>
      </c>
      <c r="AA15" s="72" t="str">
        <f t="shared" si="2"/>
        <v/>
      </c>
      <c r="AB15" s="27" t="str">
        <f t="shared" si="3"/>
        <v/>
      </c>
      <c r="AC15" s="77">
        <f t="shared" si="4"/>
        <v>0</v>
      </c>
      <c r="AD15" s="25" t="str">
        <f t="shared" si="5"/>
        <v/>
      </c>
      <c r="AE15" s="23" t="str">
        <f t="shared" si="6"/>
        <v/>
      </c>
      <c r="AF15" s="23" t="str">
        <f t="shared" si="7"/>
        <v/>
      </c>
    </row>
    <row r="16" spans="1:32">
      <c r="A16" s="21"/>
      <c r="B16" s="22"/>
      <c r="C16" s="71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3" t="str">
        <f t="shared" si="0"/>
        <v/>
      </c>
      <c r="Z16" s="25" t="str">
        <f t="shared" si="1"/>
        <v/>
      </c>
      <c r="AA16" s="72" t="str">
        <f t="shared" si="2"/>
        <v/>
      </c>
      <c r="AB16" s="27" t="str">
        <f t="shared" si="3"/>
        <v/>
      </c>
      <c r="AC16" s="77">
        <f t="shared" si="4"/>
        <v>0</v>
      </c>
      <c r="AD16" s="25" t="str">
        <f t="shared" si="5"/>
        <v/>
      </c>
      <c r="AE16" s="23" t="str">
        <f t="shared" si="6"/>
        <v/>
      </c>
      <c r="AF16" s="23" t="str">
        <f t="shared" si="7"/>
        <v/>
      </c>
    </row>
    <row r="17" spans="1:32">
      <c r="A17" s="21"/>
      <c r="B17" s="22"/>
      <c r="C17" s="71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3" t="str">
        <f t="shared" si="0"/>
        <v/>
      </c>
      <c r="Z17" s="25" t="str">
        <f t="shared" si="1"/>
        <v/>
      </c>
      <c r="AA17" s="72" t="str">
        <f t="shared" si="2"/>
        <v/>
      </c>
      <c r="AB17" s="27" t="str">
        <f t="shared" si="3"/>
        <v/>
      </c>
      <c r="AC17" s="77">
        <f t="shared" si="4"/>
        <v>0</v>
      </c>
      <c r="AD17" s="25" t="str">
        <f t="shared" si="5"/>
        <v/>
      </c>
      <c r="AE17" s="23" t="str">
        <f t="shared" si="6"/>
        <v/>
      </c>
      <c r="AF17" s="23" t="str">
        <f t="shared" si="7"/>
        <v/>
      </c>
    </row>
    <row r="18" spans="1:32">
      <c r="A18" s="21"/>
      <c r="B18" s="22"/>
      <c r="C18" s="71"/>
      <c r="D18" s="2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3" t="str">
        <f t="shared" si="0"/>
        <v/>
      </c>
      <c r="Z18" s="25" t="str">
        <f t="shared" si="1"/>
        <v/>
      </c>
      <c r="AA18" s="72" t="str">
        <f t="shared" si="2"/>
        <v/>
      </c>
      <c r="AB18" s="27" t="str">
        <f t="shared" si="3"/>
        <v/>
      </c>
      <c r="AC18" s="77">
        <f t="shared" si="4"/>
        <v>0</v>
      </c>
      <c r="AD18" s="25" t="str">
        <f t="shared" si="5"/>
        <v/>
      </c>
      <c r="AE18" s="23" t="str">
        <f t="shared" si="6"/>
        <v/>
      </c>
      <c r="AF18" s="23" t="str">
        <f t="shared" si="7"/>
        <v/>
      </c>
    </row>
    <row r="19" spans="1:32">
      <c r="A19" s="21"/>
      <c r="B19" s="22"/>
      <c r="C19" s="71"/>
      <c r="D19" s="2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3" t="str">
        <f t="shared" si="0"/>
        <v/>
      </c>
      <c r="Z19" s="25" t="str">
        <f t="shared" si="1"/>
        <v/>
      </c>
      <c r="AA19" s="72" t="str">
        <f t="shared" si="2"/>
        <v/>
      </c>
      <c r="AB19" s="27" t="str">
        <f t="shared" si="3"/>
        <v/>
      </c>
      <c r="AC19" s="77">
        <f t="shared" si="4"/>
        <v>0</v>
      </c>
      <c r="AD19" s="25" t="str">
        <f t="shared" si="5"/>
        <v/>
      </c>
      <c r="AE19" s="23" t="str">
        <f t="shared" si="6"/>
        <v/>
      </c>
      <c r="AF19" s="23" t="str">
        <f t="shared" si="7"/>
        <v/>
      </c>
    </row>
    <row r="20" spans="1:32">
      <c r="A20" s="21"/>
      <c r="B20" s="22"/>
      <c r="C20" s="71"/>
      <c r="D20" s="2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3" t="str">
        <f t="shared" si="0"/>
        <v/>
      </c>
      <c r="Z20" s="25" t="str">
        <f t="shared" si="1"/>
        <v/>
      </c>
      <c r="AA20" s="72" t="str">
        <f t="shared" si="2"/>
        <v/>
      </c>
      <c r="AB20" s="27" t="str">
        <f t="shared" si="3"/>
        <v/>
      </c>
      <c r="AC20" s="77">
        <f t="shared" si="4"/>
        <v>0</v>
      </c>
      <c r="AD20" s="25" t="str">
        <f t="shared" si="5"/>
        <v/>
      </c>
      <c r="AE20" s="23" t="str">
        <f t="shared" si="6"/>
        <v/>
      </c>
      <c r="AF20" s="23" t="str">
        <f t="shared" si="7"/>
        <v/>
      </c>
    </row>
    <row r="21" spans="1:32">
      <c r="A21" s="21"/>
      <c r="B21" s="22"/>
      <c r="C21" s="71"/>
      <c r="D21" s="2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3" t="str">
        <f t="shared" si="0"/>
        <v/>
      </c>
      <c r="Z21" s="25" t="str">
        <f t="shared" si="1"/>
        <v/>
      </c>
      <c r="AA21" s="72" t="str">
        <f t="shared" ref="AA21:AA64" si="8">IF(AB21="","",Z21/AB21)</f>
        <v/>
      </c>
      <c r="AB21" s="27" t="str">
        <f t="shared" ref="AB21:AB64" si="9">IF(SUM(E21:X21)=0,"",SUM(E21:X21)/Y21)</f>
        <v/>
      </c>
      <c r="AC21" s="77">
        <f t="shared" si="4"/>
        <v>0</v>
      </c>
      <c r="AD21" s="25" t="str">
        <f t="shared" ref="AD21:AD52" si="10">IF(SUM(E21:X21)=0,"",SUM(E21:X21)/AE21)</f>
        <v/>
      </c>
      <c r="AE21" s="23" t="str">
        <f t="shared" si="6"/>
        <v/>
      </c>
      <c r="AF21" s="23" t="str">
        <f t="shared" si="7"/>
        <v/>
      </c>
    </row>
    <row r="22" spans="1:32">
      <c r="A22" s="21"/>
      <c r="B22" s="22"/>
      <c r="C22" s="71"/>
      <c r="D22" s="2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3" t="str">
        <f t="shared" si="0"/>
        <v/>
      </c>
      <c r="Z22" s="25" t="str">
        <f t="shared" si="1"/>
        <v/>
      </c>
      <c r="AA22" s="72" t="str">
        <f t="shared" si="8"/>
        <v/>
      </c>
      <c r="AB22" s="27" t="str">
        <f t="shared" si="9"/>
        <v/>
      </c>
      <c r="AC22" s="77">
        <f t="shared" si="4"/>
        <v>0</v>
      </c>
      <c r="AD22" s="25" t="str">
        <f t="shared" si="10"/>
        <v/>
      </c>
      <c r="AE22" s="23" t="str">
        <f t="shared" ref="AE22:AE54" si="11">IF(C22=0,"",C22*Y22)</f>
        <v/>
      </c>
      <c r="AF22" s="23" t="str">
        <f t="shared" si="7"/>
        <v/>
      </c>
    </row>
    <row r="23" spans="1:32">
      <c r="A23" s="21"/>
      <c r="B23" s="22"/>
      <c r="C23" s="71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3" t="str">
        <f t="shared" si="0"/>
        <v/>
      </c>
      <c r="Z23" s="25" t="str">
        <f t="shared" si="1"/>
        <v/>
      </c>
      <c r="AA23" s="72" t="str">
        <f t="shared" si="8"/>
        <v/>
      </c>
      <c r="AB23" s="27" t="str">
        <f t="shared" si="9"/>
        <v/>
      </c>
      <c r="AC23" s="77">
        <f t="shared" si="4"/>
        <v>0</v>
      </c>
      <c r="AD23" s="25" t="str">
        <f t="shared" si="10"/>
        <v/>
      </c>
      <c r="AE23" s="23" t="str">
        <f t="shared" si="11"/>
        <v/>
      </c>
      <c r="AF23" s="23" t="str">
        <f t="shared" si="7"/>
        <v/>
      </c>
    </row>
    <row r="24" spans="1:32">
      <c r="A24" s="21"/>
      <c r="B24" s="22"/>
      <c r="C24" s="71"/>
      <c r="D24" s="2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3" t="str">
        <f t="shared" si="0"/>
        <v/>
      </c>
      <c r="Z24" s="25" t="str">
        <f t="shared" si="1"/>
        <v/>
      </c>
      <c r="AA24" s="72" t="str">
        <f t="shared" si="8"/>
        <v/>
      </c>
      <c r="AB24" s="27" t="str">
        <f t="shared" si="9"/>
        <v/>
      </c>
      <c r="AC24" s="77">
        <f t="shared" si="4"/>
        <v>0</v>
      </c>
      <c r="AD24" s="25" t="str">
        <f t="shared" si="10"/>
        <v/>
      </c>
      <c r="AE24" s="23" t="str">
        <f t="shared" si="11"/>
        <v/>
      </c>
      <c r="AF24" s="23" t="str">
        <f t="shared" si="7"/>
        <v/>
      </c>
    </row>
    <row r="25" spans="1:32">
      <c r="A25" s="21"/>
      <c r="B25" s="22"/>
      <c r="C25" s="71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3" t="str">
        <f t="shared" si="0"/>
        <v/>
      </c>
      <c r="Z25" s="25" t="str">
        <f t="shared" si="1"/>
        <v/>
      </c>
      <c r="AA25" s="72" t="str">
        <f t="shared" si="8"/>
        <v/>
      </c>
      <c r="AB25" s="27" t="str">
        <f t="shared" si="9"/>
        <v/>
      </c>
      <c r="AC25" s="77">
        <f t="shared" si="4"/>
        <v>0</v>
      </c>
      <c r="AD25" s="25" t="str">
        <f t="shared" si="10"/>
        <v/>
      </c>
      <c r="AE25" s="23" t="str">
        <f t="shared" si="11"/>
        <v/>
      </c>
      <c r="AF25" s="23" t="str">
        <f t="shared" si="7"/>
        <v/>
      </c>
    </row>
    <row r="26" spans="1:32">
      <c r="A26" s="21"/>
      <c r="B26" s="22"/>
      <c r="C26" s="71"/>
      <c r="D26" s="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3" t="str">
        <f t="shared" si="0"/>
        <v/>
      </c>
      <c r="Z26" s="25" t="str">
        <f t="shared" si="1"/>
        <v/>
      </c>
      <c r="AA26" s="72" t="str">
        <f t="shared" si="8"/>
        <v/>
      </c>
      <c r="AB26" s="27" t="str">
        <f t="shared" si="9"/>
        <v/>
      </c>
      <c r="AC26" s="77">
        <f t="shared" si="4"/>
        <v>0</v>
      </c>
      <c r="AD26" s="25" t="str">
        <f t="shared" si="10"/>
        <v/>
      </c>
      <c r="AE26" s="23" t="str">
        <f t="shared" si="11"/>
        <v/>
      </c>
      <c r="AF26" s="23" t="str">
        <f t="shared" si="7"/>
        <v/>
      </c>
    </row>
    <row r="27" spans="1:32">
      <c r="A27" s="21"/>
      <c r="B27" s="22"/>
      <c r="C27" s="71"/>
      <c r="D27" s="2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3" t="str">
        <f t="shared" si="0"/>
        <v/>
      </c>
      <c r="Z27" s="25" t="str">
        <f t="shared" si="1"/>
        <v/>
      </c>
      <c r="AA27" s="72" t="str">
        <f t="shared" si="8"/>
        <v/>
      </c>
      <c r="AB27" s="27" t="str">
        <f t="shared" si="9"/>
        <v/>
      </c>
      <c r="AC27" s="77">
        <f t="shared" si="4"/>
        <v>0</v>
      </c>
      <c r="AD27" s="25" t="str">
        <f t="shared" si="10"/>
        <v/>
      </c>
      <c r="AE27" s="23" t="str">
        <f t="shared" si="11"/>
        <v/>
      </c>
      <c r="AF27" s="23" t="str">
        <f t="shared" ref="AF27:AF54" si="12">IF(D27=0,"",D27*Z27)</f>
        <v/>
      </c>
    </row>
    <row r="28" spans="1:32">
      <c r="A28" s="21"/>
      <c r="B28" s="22"/>
      <c r="C28" s="71"/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3" t="str">
        <f t="shared" si="0"/>
        <v/>
      </c>
      <c r="Z28" s="25" t="str">
        <f t="shared" si="1"/>
        <v/>
      </c>
      <c r="AA28" s="72" t="str">
        <f t="shared" si="8"/>
        <v/>
      </c>
      <c r="AB28" s="27" t="str">
        <f t="shared" si="9"/>
        <v/>
      </c>
      <c r="AC28" s="77">
        <f t="shared" si="4"/>
        <v>0</v>
      </c>
      <c r="AD28" s="25" t="str">
        <f t="shared" si="10"/>
        <v/>
      </c>
      <c r="AE28" s="23" t="str">
        <f t="shared" si="11"/>
        <v/>
      </c>
      <c r="AF28" s="23" t="str">
        <f t="shared" si="12"/>
        <v/>
      </c>
    </row>
    <row r="29" spans="1:32">
      <c r="A29" s="21"/>
      <c r="B29" s="22"/>
      <c r="C29" s="71"/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3" t="str">
        <f t="shared" si="0"/>
        <v/>
      </c>
      <c r="Z29" s="25" t="str">
        <f t="shared" si="1"/>
        <v/>
      </c>
      <c r="AA29" s="72" t="str">
        <f t="shared" si="8"/>
        <v/>
      </c>
      <c r="AB29" s="27" t="str">
        <f t="shared" si="9"/>
        <v/>
      </c>
      <c r="AC29" s="77">
        <f t="shared" si="4"/>
        <v>0</v>
      </c>
      <c r="AD29" s="25" t="str">
        <f t="shared" si="10"/>
        <v/>
      </c>
      <c r="AE29" s="23" t="str">
        <f t="shared" si="11"/>
        <v/>
      </c>
      <c r="AF29" s="23" t="str">
        <f t="shared" si="12"/>
        <v/>
      </c>
    </row>
    <row r="30" spans="1:32">
      <c r="A30" s="21"/>
      <c r="B30" s="22"/>
      <c r="C30" s="71"/>
      <c r="D30" s="2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3" t="str">
        <f t="shared" si="0"/>
        <v/>
      </c>
      <c r="Z30" s="25" t="str">
        <f t="shared" si="1"/>
        <v/>
      </c>
      <c r="AA30" s="72" t="str">
        <f t="shared" si="8"/>
        <v/>
      </c>
      <c r="AB30" s="27" t="str">
        <f t="shared" si="9"/>
        <v/>
      </c>
      <c r="AC30" s="77">
        <f t="shared" si="4"/>
        <v>0</v>
      </c>
      <c r="AD30" s="25" t="str">
        <f t="shared" si="10"/>
        <v/>
      </c>
      <c r="AE30" s="23" t="str">
        <f t="shared" si="11"/>
        <v/>
      </c>
      <c r="AF30" s="23" t="str">
        <f t="shared" si="12"/>
        <v/>
      </c>
    </row>
    <row r="31" spans="1:32">
      <c r="A31" s="21"/>
      <c r="B31" s="22"/>
      <c r="C31" s="71"/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3" t="str">
        <f t="shared" si="0"/>
        <v/>
      </c>
      <c r="Z31" s="25" t="str">
        <f t="shared" si="1"/>
        <v/>
      </c>
      <c r="AA31" s="72" t="str">
        <f t="shared" si="8"/>
        <v/>
      </c>
      <c r="AB31" s="27" t="str">
        <f t="shared" si="9"/>
        <v/>
      </c>
      <c r="AC31" s="77">
        <f t="shared" si="4"/>
        <v>0</v>
      </c>
      <c r="AD31" s="25" t="str">
        <f t="shared" si="10"/>
        <v/>
      </c>
      <c r="AE31" s="23" t="str">
        <f t="shared" si="11"/>
        <v/>
      </c>
      <c r="AF31" s="23" t="str">
        <f t="shared" si="12"/>
        <v/>
      </c>
    </row>
    <row r="32" spans="1:32">
      <c r="A32" s="21"/>
      <c r="B32" s="22"/>
      <c r="C32" s="71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3" t="str">
        <f t="shared" si="0"/>
        <v/>
      </c>
      <c r="Z32" s="25" t="str">
        <f t="shared" si="1"/>
        <v/>
      </c>
      <c r="AA32" s="72" t="str">
        <f t="shared" si="8"/>
        <v/>
      </c>
      <c r="AB32" s="27" t="str">
        <f t="shared" si="9"/>
        <v/>
      </c>
      <c r="AC32" s="77">
        <f t="shared" si="4"/>
        <v>0</v>
      </c>
      <c r="AD32" s="25" t="str">
        <f t="shared" si="10"/>
        <v/>
      </c>
      <c r="AE32" s="23" t="str">
        <f t="shared" si="11"/>
        <v/>
      </c>
      <c r="AF32" s="23" t="str">
        <f t="shared" si="12"/>
        <v/>
      </c>
    </row>
    <row r="33" spans="1:32">
      <c r="A33" s="21"/>
      <c r="B33" s="22"/>
      <c r="C33" s="71"/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3" t="str">
        <f t="shared" si="0"/>
        <v/>
      </c>
      <c r="Z33" s="25" t="str">
        <f t="shared" si="1"/>
        <v/>
      </c>
      <c r="AA33" s="72" t="str">
        <f t="shared" si="8"/>
        <v/>
      </c>
      <c r="AB33" s="27" t="str">
        <f t="shared" si="9"/>
        <v/>
      </c>
      <c r="AC33" s="77">
        <f t="shared" si="4"/>
        <v>0</v>
      </c>
      <c r="AD33" s="25" t="str">
        <f t="shared" si="10"/>
        <v/>
      </c>
      <c r="AE33" s="23" t="str">
        <f t="shared" si="11"/>
        <v/>
      </c>
      <c r="AF33" s="23" t="str">
        <f t="shared" si="12"/>
        <v/>
      </c>
    </row>
    <row r="34" spans="1:32">
      <c r="A34" s="21"/>
      <c r="B34" s="22"/>
      <c r="C34" s="71"/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3" t="str">
        <f t="shared" si="0"/>
        <v/>
      </c>
      <c r="Z34" s="25" t="str">
        <f t="shared" si="1"/>
        <v/>
      </c>
      <c r="AA34" s="72" t="str">
        <f t="shared" si="8"/>
        <v/>
      </c>
      <c r="AB34" s="27" t="str">
        <f t="shared" si="9"/>
        <v/>
      </c>
      <c r="AC34" s="77">
        <f t="shared" si="4"/>
        <v>0</v>
      </c>
      <c r="AD34" s="25" t="str">
        <f t="shared" si="10"/>
        <v/>
      </c>
      <c r="AE34" s="23" t="str">
        <f t="shared" si="11"/>
        <v/>
      </c>
      <c r="AF34" s="23" t="str">
        <f t="shared" si="12"/>
        <v/>
      </c>
    </row>
    <row r="35" spans="1:32">
      <c r="A35" s="21"/>
      <c r="B35" s="22"/>
      <c r="C35" s="71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3" t="str">
        <f t="shared" si="0"/>
        <v/>
      </c>
      <c r="Z35" s="25" t="str">
        <f t="shared" si="1"/>
        <v/>
      </c>
      <c r="AA35" s="72" t="str">
        <f t="shared" si="8"/>
        <v/>
      </c>
      <c r="AB35" s="27" t="str">
        <f t="shared" si="9"/>
        <v/>
      </c>
      <c r="AC35" s="77">
        <f t="shared" si="4"/>
        <v>0</v>
      </c>
      <c r="AD35" s="25" t="str">
        <f t="shared" si="10"/>
        <v/>
      </c>
      <c r="AE35" s="23" t="str">
        <f t="shared" si="11"/>
        <v/>
      </c>
      <c r="AF35" s="23" t="str">
        <f t="shared" si="12"/>
        <v/>
      </c>
    </row>
    <row r="36" spans="1:32">
      <c r="A36" s="21"/>
      <c r="B36" s="22"/>
      <c r="C36" s="71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3" t="str">
        <f t="shared" si="0"/>
        <v/>
      </c>
      <c r="Z36" s="25" t="str">
        <f t="shared" si="1"/>
        <v/>
      </c>
      <c r="AA36" s="72" t="str">
        <f t="shared" si="8"/>
        <v/>
      </c>
      <c r="AB36" s="27" t="str">
        <f t="shared" si="9"/>
        <v/>
      </c>
      <c r="AC36" s="77">
        <f t="shared" si="4"/>
        <v>0</v>
      </c>
      <c r="AD36" s="25" t="str">
        <f t="shared" si="10"/>
        <v/>
      </c>
      <c r="AE36" s="23" t="str">
        <f t="shared" si="11"/>
        <v/>
      </c>
      <c r="AF36" s="23" t="str">
        <f t="shared" si="12"/>
        <v/>
      </c>
    </row>
    <row r="37" spans="1:32">
      <c r="A37" s="21"/>
      <c r="B37" s="22"/>
      <c r="C37" s="71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3" t="str">
        <f t="shared" si="0"/>
        <v/>
      </c>
      <c r="Z37" s="25" t="str">
        <f t="shared" si="1"/>
        <v/>
      </c>
      <c r="AA37" s="72" t="str">
        <f t="shared" si="8"/>
        <v/>
      </c>
      <c r="AB37" s="27" t="str">
        <f t="shared" si="9"/>
        <v/>
      </c>
      <c r="AC37" s="77">
        <f t="shared" si="4"/>
        <v>0</v>
      </c>
      <c r="AD37" s="25" t="str">
        <f t="shared" si="10"/>
        <v/>
      </c>
      <c r="AE37" s="23" t="str">
        <f t="shared" si="11"/>
        <v/>
      </c>
      <c r="AF37" s="23" t="str">
        <f t="shared" si="12"/>
        <v/>
      </c>
    </row>
    <row r="38" spans="1:32">
      <c r="A38" s="21"/>
      <c r="B38" s="22"/>
      <c r="C38" s="71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3" t="str">
        <f t="shared" si="0"/>
        <v/>
      </c>
      <c r="Z38" s="25" t="str">
        <f t="shared" si="1"/>
        <v/>
      </c>
      <c r="AA38" s="72" t="str">
        <f t="shared" si="8"/>
        <v/>
      </c>
      <c r="AB38" s="27" t="str">
        <f t="shared" si="9"/>
        <v/>
      </c>
      <c r="AC38" s="77">
        <f t="shared" si="4"/>
        <v>0</v>
      </c>
      <c r="AD38" s="25" t="str">
        <f t="shared" si="10"/>
        <v/>
      </c>
      <c r="AE38" s="23" t="str">
        <f t="shared" si="11"/>
        <v/>
      </c>
      <c r="AF38" s="23" t="str">
        <f t="shared" si="12"/>
        <v/>
      </c>
    </row>
    <row r="39" spans="1:32">
      <c r="A39" s="21"/>
      <c r="B39" s="22"/>
      <c r="C39" s="71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3" t="str">
        <f t="shared" si="0"/>
        <v/>
      </c>
      <c r="Z39" s="25" t="str">
        <f t="shared" si="1"/>
        <v/>
      </c>
      <c r="AA39" s="72" t="str">
        <f t="shared" si="8"/>
        <v/>
      </c>
      <c r="AB39" s="27" t="str">
        <f t="shared" si="9"/>
        <v/>
      </c>
      <c r="AC39" s="77">
        <f t="shared" si="4"/>
        <v>0</v>
      </c>
      <c r="AD39" s="25" t="str">
        <f t="shared" si="10"/>
        <v/>
      </c>
      <c r="AE39" s="23" t="str">
        <f t="shared" si="11"/>
        <v/>
      </c>
      <c r="AF39" s="23" t="str">
        <f t="shared" si="12"/>
        <v/>
      </c>
    </row>
    <row r="40" spans="1:32">
      <c r="A40" s="21"/>
      <c r="B40" s="22"/>
      <c r="C40" s="71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3" t="str">
        <f t="shared" si="0"/>
        <v/>
      </c>
      <c r="Z40" s="25" t="str">
        <f t="shared" si="1"/>
        <v/>
      </c>
      <c r="AA40" s="72" t="str">
        <f t="shared" si="8"/>
        <v/>
      </c>
      <c r="AB40" s="27" t="str">
        <f t="shared" si="9"/>
        <v/>
      </c>
      <c r="AC40" s="77">
        <f t="shared" si="4"/>
        <v>0</v>
      </c>
      <c r="AD40" s="25" t="str">
        <f t="shared" si="10"/>
        <v/>
      </c>
      <c r="AE40" s="23" t="str">
        <f t="shared" si="11"/>
        <v/>
      </c>
      <c r="AF40" s="23" t="str">
        <f t="shared" si="12"/>
        <v/>
      </c>
    </row>
    <row r="41" spans="1:32">
      <c r="A41" s="21"/>
      <c r="B41" s="22"/>
      <c r="C41" s="71"/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3" t="str">
        <f t="shared" si="0"/>
        <v/>
      </c>
      <c r="Z41" s="25" t="str">
        <f t="shared" si="1"/>
        <v/>
      </c>
      <c r="AA41" s="72" t="str">
        <f t="shared" si="8"/>
        <v/>
      </c>
      <c r="AB41" s="27" t="str">
        <f t="shared" si="9"/>
        <v/>
      </c>
      <c r="AC41" s="77">
        <f t="shared" si="4"/>
        <v>0</v>
      </c>
      <c r="AD41" s="25" t="str">
        <f t="shared" si="10"/>
        <v/>
      </c>
      <c r="AE41" s="23" t="str">
        <f t="shared" si="11"/>
        <v/>
      </c>
      <c r="AF41" s="23" t="str">
        <f t="shared" si="12"/>
        <v/>
      </c>
    </row>
    <row r="42" spans="1:32">
      <c r="A42" s="21"/>
      <c r="B42" s="22"/>
      <c r="C42" s="71"/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3" t="str">
        <f t="shared" si="0"/>
        <v/>
      </c>
      <c r="Z42" s="25" t="str">
        <f t="shared" si="1"/>
        <v/>
      </c>
      <c r="AA42" s="72" t="str">
        <f t="shared" si="8"/>
        <v/>
      </c>
      <c r="AB42" s="27" t="str">
        <f t="shared" si="9"/>
        <v/>
      </c>
      <c r="AC42" s="77">
        <f t="shared" si="4"/>
        <v>0</v>
      </c>
      <c r="AD42" s="25" t="str">
        <f t="shared" si="10"/>
        <v/>
      </c>
      <c r="AE42" s="23" t="str">
        <f t="shared" si="11"/>
        <v/>
      </c>
      <c r="AF42" s="23" t="str">
        <f t="shared" si="12"/>
        <v/>
      </c>
    </row>
    <row r="43" spans="1:32">
      <c r="A43" s="21"/>
      <c r="B43" s="22"/>
      <c r="C43" s="71"/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3" t="str">
        <f t="shared" si="0"/>
        <v/>
      </c>
      <c r="Z43" s="25" t="str">
        <f t="shared" si="1"/>
        <v/>
      </c>
      <c r="AA43" s="72" t="str">
        <f t="shared" si="8"/>
        <v/>
      </c>
      <c r="AB43" s="27" t="str">
        <f t="shared" si="9"/>
        <v/>
      </c>
      <c r="AC43" s="77">
        <f t="shared" si="4"/>
        <v>0</v>
      </c>
      <c r="AD43" s="25" t="str">
        <f t="shared" si="10"/>
        <v/>
      </c>
      <c r="AE43" s="23" t="str">
        <f t="shared" si="11"/>
        <v/>
      </c>
      <c r="AF43" s="23" t="str">
        <f t="shared" si="12"/>
        <v/>
      </c>
    </row>
    <row r="44" spans="1:32">
      <c r="A44" s="21"/>
      <c r="B44" s="22"/>
      <c r="C44" s="71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3" t="str">
        <f t="shared" si="0"/>
        <v/>
      </c>
      <c r="Z44" s="25" t="str">
        <f t="shared" si="1"/>
        <v/>
      </c>
      <c r="AA44" s="72" t="str">
        <f t="shared" si="8"/>
        <v/>
      </c>
      <c r="AB44" s="27" t="str">
        <f t="shared" si="9"/>
        <v/>
      </c>
      <c r="AC44" s="77">
        <f t="shared" si="4"/>
        <v>0</v>
      </c>
      <c r="AD44" s="25" t="str">
        <f t="shared" si="10"/>
        <v/>
      </c>
      <c r="AE44" s="23" t="str">
        <f t="shared" si="11"/>
        <v/>
      </c>
      <c r="AF44" s="23" t="str">
        <f t="shared" si="12"/>
        <v/>
      </c>
    </row>
    <row r="45" spans="1:32">
      <c r="A45" s="21"/>
      <c r="B45" s="22"/>
      <c r="C45" s="71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3" t="str">
        <f t="shared" si="0"/>
        <v/>
      </c>
      <c r="Z45" s="25" t="str">
        <f t="shared" si="1"/>
        <v/>
      </c>
      <c r="AA45" s="72" t="str">
        <f t="shared" si="8"/>
        <v/>
      </c>
      <c r="AB45" s="27" t="str">
        <f t="shared" si="9"/>
        <v/>
      </c>
      <c r="AC45" s="77">
        <f t="shared" si="4"/>
        <v>0</v>
      </c>
      <c r="AD45" s="25" t="str">
        <f t="shared" si="10"/>
        <v/>
      </c>
      <c r="AE45" s="23" t="str">
        <f t="shared" si="11"/>
        <v/>
      </c>
      <c r="AF45" s="23" t="str">
        <f t="shared" si="12"/>
        <v/>
      </c>
    </row>
    <row r="46" spans="1:32">
      <c r="A46" s="21"/>
      <c r="B46" s="22"/>
      <c r="C46" s="71"/>
      <c r="D46" s="2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3" t="str">
        <f t="shared" si="0"/>
        <v/>
      </c>
      <c r="Z46" s="25" t="str">
        <f t="shared" si="1"/>
        <v/>
      </c>
      <c r="AA46" s="72" t="str">
        <f t="shared" si="8"/>
        <v/>
      </c>
      <c r="AB46" s="27" t="str">
        <f t="shared" si="9"/>
        <v/>
      </c>
      <c r="AC46" s="77">
        <f t="shared" si="4"/>
        <v>0</v>
      </c>
      <c r="AD46" s="25" t="str">
        <f t="shared" si="10"/>
        <v/>
      </c>
      <c r="AE46" s="23" t="str">
        <f t="shared" si="11"/>
        <v/>
      </c>
      <c r="AF46" s="23" t="str">
        <f t="shared" si="12"/>
        <v/>
      </c>
    </row>
    <row r="47" spans="1:32">
      <c r="A47" s="21"/>
      <c r="B47" s="22"/>
      <c r="C47" s="71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3" t="str">
        <f t="shared" si="0"/>
        <v/>
      </c>
      <c r="Z47" s="25" t="str">
        <f t="shared" si="1"/>
        <v/>
      </c>
      <c r="AA47" s="72" t="str">
        <f t="shared" si="8"/>
        <v/>
      </c>
      <c r="AB47" s="27" t="str">
        <f t="shared" si="9"/>
        <v/>
      </c>
      <c r="AC47" s="77">
        <f t="shared" si="4"/>
        <v>0</v>
      </c>
      <c r="AD47" s="25" t="str">
        <f t="shared" si="10"/>
        <v/>
      </c>
      <c r="AE47" s="23" t="str">
        <f t="shared" si="11"/>
        <v/>
      </c>
      <c r="AF47" s="23" t="str">
        <f t="shared" si="12"/>
        <v/>
      </c>
    </row>
    <row r="48" spans="1:32">
      <c r="A48" s="21"/>
      <c r="B48" s="22"/>
      <c r="C48" s="71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3" t="str">
        <f t="shared" si="0"/>
        <v/>
      </c>
      <c r="Z48" s="25" t="str">
        <f t="shared" si="1"/>
        <v/>
      </c>
      <c r="AA48" s="72" t="str">
        <f t="shared" si="8"/>
        <v/>
      </c>
      <c r="AB48" s="27" t="str">
        <f t="shared" si="9"/>
        <v/>
      </c>
      <c r="AC48" s="77">
        <f t="shared" si="4"/>
        <v>0</v>
      </c>
      <c r="AD48" s="25" t="str">
        <f t="shared" si="10"/>
        <v/>
      </c>
      <c r="AE48" s="23" t="str">
        <f t="shared" si="11"/>
        <v/>
      </c>
      <c r="AF48" s="23" t="str">
        <f t="shared" si="12"/>
        <v/>
      </c>
    </row>
    <row r="49" spans="1:32">
      <c r="A49" s="21"/>
      <c r="B49" s="22"/>
      <c r="C49" s="71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3" t="str">
        <f t="shared" si="0"/>
        <v/>
      </c>
      <c r="Z49" s="25" t="str">
        <f t="shared" si="1"/>
        <v/>
      </c>
      <c r="AA49" s="72" t="str">
        <f t="shared" si="8"/>
        <v/>
      </c>
      <c r="AB49" s="27" t="str">
        <f t="shared" si="9"/>
        <v/>
      </c>
      <c r="AC49" s="77">
        <f t="shared" si="4"/>
        <v>0</v>
      </c>
      <c r="AD49" s="25" t="str">
        <f t="shared" si="10"/>
        <v/>
      </c>
      <c r="AE49" s="23" t="str">
        <f t="shared" si="11"/>
        <v/>
      </c>
      <c r="AF49" s="23" t="str">
        <f t="shared" si="12"/>
        <v/>
      </c>
    </row>
    <row r="50" spans="1:32">
      <c r="A50" s="21"/>
      <c r="B50" s="22"/>
      <c r="C50" s="71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3" t="str">
        <f t="shared" si="0"/>
        <v/>
      </c>
      <c r="Z50" s="25" t="str">
        <f t="shared" si="1"/>
        <v/>
      </c>
      <c r="AA50" s="72" t="str">
        <f t="shared" si="8"/>
        <v/>
      </c>
      <c r="AB50" s="27" t="str">
        <f t="shared" si="9"/>
        <v/>
      </c>
      <c r="AC50" s="77">
        <f t="shared" si="4"/>
        <v>0</v>
      </c>
      <c r="AD50" s="25" t="str">
        <f t="shared" si="10"/>
        <v/>
      </c>
      <c r="AE50" s="23" t="str">
        <f t="shared" si="11"/>
        <v/>
      </c>
      <c r="AF50" s="23" t="str">
        <f t="shared" si="12"/>
        <v/>
      </c>
    </row>
    <row r="51" spans="1:32">
      <c r="A51" s="21"/>
      <c r="B51" s="22"/>
      <c r="C51" s="71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3" t="str">
        <f t="shared" si="0"/>
        <v/>
      </c>
      <c r="Z51" s="25" t="str">
        <f t="shared" si="1"/>
        <v/>
      </c>
      <c r="AA51" s="72" t="str">
        <f t="shared" si="8"/>
        <v/>
      </c>
      <c r="AB51" s="27" t="str">
        <f t="shared" si="9"/>
        <v/>
      </c>
      <c r="AC51" s="77">
        <f t="shared" si="4"/>
        <v>0</v>
      </c>
      <c r="AD51" s="25" t="str">
        <f t="shared" si="10"/>
        <v/>
      </c>
      <c r="AE51" s="23" t="str">
        <f t="shared" si="11"/>
        <v/>
      </c>
      <c r="AF51" s="23" t="str">
        <f t="shared" si="12"/>
        <v/>
      </c>
    </row>
    <row r="52" spans="1:32">
      <c r="A52" s="21"/>
      <c r="B52" s="22"/>
      <c r="C52" s="71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3" t="str">
        <f t="shared" si="0"/>
        <v/>
      </c>
      <c r="Z52" s="25" t="str">
        <f t="shared" si="1"/>
        <v/>
      </c>
      <c r="AA52" s="72" t="str">
        <f t="shared" si="8"/>
        <v/>
      </c>
      <c r="AB52" s="27" t="str">
        <f t="shared" si="9"/>
        <v/>
      </c>
      <c r="AC52" s="77">
        <f t="shared" si="4"/>
        <v>0</v>
      </c>
      <c r="AD52" s="25" t="str">
        <f t="shared" si="10"/>
        <v/>
      </c>
      <c r="AE52" s="23" t="str">
        <f t="shared" si="11"/>
        <v/>
      </c>
      <c r="AF52" s="23" t="str">
        <f t="shared" si="12"/>
        <v/>
      </c>
    </row>
    <row r="53" spans="1:32">
      <c r="A53" s="21"/>
      <c r="B53" s="22"/>
      <c r="C53" s="71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3" t="str">
        <f t="shared" si="0"/>
        <v/>
      </c>
      <c r="Z53" s="25" t="str">
        <f t="shared" si="1"/>
        <v/>
      </c>
      <c r="AA53" s="72" t="str">
        <f t="shared" si="8"/>
        <v/>
      </c>
      <c r="AB53" s="27" t="str">
        <f t="shared" si="9"/>
        <v/>
      </c>
      <c r="AC53" s="77">
        <f t="shared" si="4"/>
        <v>0</v>
      </c>
      <c r="AD53" s="25" t="str">
        <f t="shared" ref="AD53:AD64" si="13">IF(SUM(E53:X53)=0,"",SUM(E53:X53)/AE53)</f>
        <v/>
      </c>
      <c r="AE53" s="23" t="str">
        <f t="shared" si="11"/>
        <v/>
      </c>
      <c r="AF53" s="23" t="str">
        <f t="shared" si="12"/>
        <v/>
      </c>
    </row>
    <row r="54" spans="1:32">
      <c r="A54" s="21"/>
      <c r="B54" s="22"/>
      <c r="C54" s="71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3" t="str">
        <f t="shared" si="0"/>
        <v/>
      </c>
      <c r="Z54" s="25" t="str">
        <f t="shared" si="1"/>
        <v/>
      </c>
      <c r="AA54" s="72" t="str">
        <f t="shared" si="8"/>
        <v/>
      </c>
      <c r="AB54" s="27" t="str">
        <f t="shared" si="9"/>
        <v/>
      </c>
      <c r="AC54" s="77">
        <f t="shared" si="4"/>
        <v>0</v>
      </c>
      <c r="AD54" s="25" t="str">
        <f t="shared" si="13"/>
        <v/>
      </c>
      <c r="AE54" s="23" t="str">
        <f t="shared" si="11"/>
        <v/>
      </c>
      <c r="AF54" s="23" t="str">
        <f t="shared" si="12"/>
        <v/>
      </c>
    </row>
    <row r="55" spans="1:32">
      <c r="A55" s="21"/>
      <c r="B55" s="22"/>
      <c r="C55" s="71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3" t="str">
        <f t="shared" si="0"/>
        <v/>
      </c>
      <c r="Z55" s="25" t="str">
        <f t="shared" si="1"/>
        <v/>
      </c>
      <c r="AA55" s="72" t="str">
        <f t="shared" si="8"/>
        <v/>
      </c>
      <c r="AB55" s="27" t="str">
        <f t="shared" si="9"/>
        <v/>
      </c>
      <c r="AC55" s="77">
        <f t="shared" ref="AC55:AC64" si="14">SUM(E55:X55)</f>
        <v>0</v>
      </c>
      <c r="AD55" s="25" t="str">
        <f t="shared" si="13"/>
        <v/>
      </c>
      <c r="AE55" s="23" t="str">
        <f t="shared" ref="AE55:AF64" si="15">IF(C55=0,"",C55*Y55)</f>
        <v/>
      </c>
      <c r="AF55" s="23" t="str">
        <f t="shared" si="15"/>
        <v/>
      </c>
    </row>
    <row r="56" spans="1:32">
      <c r="A56" s="21"/>
      <c r="B56" s="22"/>
      <c r="C56" s="71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3" t="str">
        <f t="shared" si="0"/>
        <v/>
      </c>
      <c r="Z56" s="25" t="str">
        <f t="shared" si="1"/>
        <v/>
      </c>
      <c r="AA56" s="72" t="str">
        <f t="shared" si="8"/>
        <v/>
      </c>
      <c r="AB56" s="27" t="str">
        <f t="shared" si="9"/>
        <v/>
      </c>
      <c r="AC56" s="77">
        <f t="shared" si="14"/>
        <v>0</v>
      </c>
      <c r="AD56" s="25" t="str">
        <f t="shared" si="13"/>
        <v/>
      </c>
      <c r="AE56" s="23" t="str">
        <f t="shared" si="15"/>
        <v/>
      </c>
      <c r="AF56" s="23" t="str">
        <f t="shared" si="15"/>
        <v/>
      </c>
    </row>
    <row r="57" spans="1:32">
      <c r="A57" s="21"/>
      <c r="B57" s="22"/>
      <c r="C57" s="71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3" t="str">
        <f t="shared" si="0"/>
        <v/>
      </c>
      <c r="Z57" s="25" t="str">
        <f t="shared" si="1"/>
        <v/>
      </c>
      <c r="AA57" s="72" t="str">
        <f t="shared" si="8"/>
        <v/>
      </c>
      <c r="AB57" s="27" t="str">
        <f t="shared" si="9"/>
        <v/>
      </c>
      <c r="AC57" s="77">
        <f t="shared" si="14"/>
        <v>0</v>
      </c>
      <c r="AD57" s="25" t="str">
        <f t="shared" si="13"/>
        <v/>
      </c>
      <c r="AE57" s="23" t="str">
        <f t="shared" si="15"/>
        <v/>
      </c>
      <c r="AF57" s="23" t="str">
        <f t="shared" si="15"/>
        <v/>
      </c>
    </row>
    <row r="58" spans="1:32">
      <c r="A58" s="21"/>
      <c r="B58" s="22"/>
      <c r="C58" s="71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3" t="str">
        <f t="shared" si="0"/>
        <v/>
      </c>
      <c r="Z58" s="25" t="str">
        <f t="shared" si="1"/>
        <v/>
      </c>
      <c r="AA58" s="72" t="str">
        <f t="shared" si="8"/>
        <v/>
      </c>
      <c r="AB58" s="27" t="str">
        <f t="shared" si="9"/>
        <v/>
      </c>
      <c r="AC58" s="77">
        <f t="shared" si="14"/>
        <v>0</v>
      </c>
      <c r="AD58" s="25" t="str">
        <f t="shared" si="13"/>
        <v/>
      </c>
      <c r="AE58" s="23" t="str">
        <f t="shared" si="15"/>
        <v/>
      </c>
      <c r="AF58" s="23" t="str">
        <f t="shared" si="15"/>
        <v/>
      </c>
    </row>
    <row r="59" spans="1:32">
      <c r="A59" s="21"/>
      <c r="B59" s="22"/>
      <c r="C59" s="71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3" t="str">
        <f t="shared" si="0"/>
        <v/>
      </c>
      <c r="Z59" s="25" t="str">
        <f t="shared" si="1"/>
        <v/>
      </c>
      <c r="AA59" s="72" t="str">
        <f t="shared" si="8"/>
        <v/>
      </c>
      <c r="AB59" s="27" t="str">
        <f t="shared" si="9"/>
        <v/>
      </c>
      <c r="AC59" s="77">
        <f t="shared" si="14"/>
        <v>0</v>
      </c>
      <c r="AD59" s="25" t="str">
        <f t="shared" si="13"/>
        <v/>
      </c>
      <c r="AE59" s="23" t="str">
        <f t="shared" si="15"/>
        <v/>
      </c>
      <c r="AF59" s="23" t="str">
        <f t="shared" si="15"/>
        <v/>
      </c>
    </row>
    <row r="60" spans="1:32">
      <c r="A60" s="21"/>
      <c r="B60" s="22"/>
      <c r="C60" s="71"/>
      <c r="D60" s="2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3" t="str">
        <f t="shared" si="0"/>
        <v/>
      </c>
      <c r="Z60" s="25" t="str">
        <f t="shared" si="1"/>
        <v/>
      </c>
      <c r="AA60" s="72" t="str">
        <f t="shared" si="8"/>
        <v/>
      </c>
      <c r="AB60" s="27" t="str">
        <f t="shared" si="9"/>
        <v/>
      </c>
      <c r="AC60" s="77">
        <f t="shared" si="14"/>
        <v>0</v>
      </c>
      <c r="AD60" s="25" t="str">
        <f t="shared" si="13"/>
        <v/>
      </c>
      <c r="AE60" s="23" t="str">
        <f t="shared" si="15"/>
        <v/>
      </c>
      <c r="AF60" s="23" t="str">
        <f t="shared" si="15"/>
        <v/>
      </c>
    </row>
    <row r="61" spans="1:32">
      <c r="A61" s="21"/>
      <c r="B61" s="22"/>
      <c r="C61" s="71"/>
      <c r="D61" s="2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3" t="str">
        <f t="shared" si="0"/>
        <v/>
      </c>
      <c r="Z61" s="25" t="str">
        <f t="shared" si="1"/>
        <v/>
      </c>
      <c r="AA61" s="72" t="str">
        <f t="shared" si="8"/>
        <v/>
      </c>
      <c r="AB61" s="27" t="str">
        <f t="shared" si="9"/>
        <v/>
      </c>
      <c r="AC61" s="77">
        <f t="shared" si="14"/>
        <v>0</v>
      </c>
      <c r="AD61" s="25" t="str">
        <f t="shared" si="13"/>
        <v/>
      </c>
      <c r="AE61" s="23" t="str">
        <f t="shared" si="15"/>
        <v/>
      </c>
      <c r="AF61" s="23" t="str">
        <f t="shared" si="15"/>
        <v/>
      </c>
    </row>
    <row r="62" spans="1:32">
      <c r="A62" s="21"/>
      <c r="B62" s="22"/>
      <c r="C62" s="71"/>
      <c r="D62" s="26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3" t="str">
        <f t="shared" si="0"/>
        <v/>
      </c>
      <c r="Z62" s="25" t="str">
        <f t="shared" si="1"/>
        <v/>
      </c>
      <c r="AA62" s="72" t="str">
        <f t="shared" si="8"/>
        <v/>
      </c>
      <c r="AB62" s="27" t="str">
        <f t="shared" si="9"/>
        <v/>
      </c>
      <c r="AC62" s="77">
        <f t="shared" si="14"/>
        <v>0</v>
      </c>
      <c r="AD62" s="25" t="str">
        <f t="shared" si="13"/>
        <v/>
      </c>
      <c r="AE62" s="23" t="str">
        <f t="shared" si="15"/>
        <v/>
      </c>
      <c r="AF62" s="23" t="str">
        <f t="shared" si="15"/>
        <v/>
      </c>
    </row>
    <row r="63" spans="1:32">
      <c r="A63" s="21"/>
      <c r="B63" s="22"/>
      <c r="C63" s="71"/>
      <c r="D63" s="2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3" t="str">
        <f t="shared" si="0"/>
        <v/>
      </c>
      <c r="Z63" s="25" t="str">
        <f t="shared" si="1"/>
        <v/>
      </c>
      <c r="AA63" s="72" t="str">
        <f t="shared" si="8"/>
        <v/>
      </c>
      <c r="AB63" s="27" t="str">
        <f t="shared" si="9"/>
        <v/>
      </c>
      <c r="AC63" s="77">
        <f t="shared" si="14"/>
        <v>0</v>
      </c>
      <c r="AD63" s="25" t="str">
        <f t="shared" si="13"/>
        <v/>
      </c>
      <c r="AE63" s="23" t="str">
        <f t="shared" si="15"/>
        <v/>
      </c>
      <c r="AF63" s="23" t="str">
        <f t="shared" si="15"/>
        <v/>
      </c>
    </row>
    <row r="64" spans="1:32">
      <c r="A64" s="21"/>
      <c r="B64" s="22"/>
      <c r="C64" s="71"/>
      <c r="D64" s="2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3" t="str">
        <f t="shared" si="0"/>
        <v/>
      </c>
      <c r="Z64" s="25" t="str">
        <f t="shared" si="1"/>
        <v/>
      </c>
      <c r="AA64" s="72" t="str">
        <f t="shared" si="8"/>
        <v/>
      </c>
      <c r="AB64" s="27" t="str">
        <f t="shared" si="9"/>
        <v/>
      </c>
      <c r="AC64" s="77">
        <f t="shared" si="14"/>
        <v>0</v>
      </c>
      <c r="AD64" s="25" t="str">
        <f t="shared" si="13"/>
        <v/>
      </c>
      <c r="AE64" s="23" t="str">
        <f t="shared" si="15"/>
        <v/>
      </c>
      <c r="AF64" s="23" t="str">
        <f t="shared" si="15"/>
        <v/>
      </c>
    </row>
  </sheetData>
  <autoFilter ref="A1:AF64"/>
  <conditionalFormatting sqref="AD2:AD64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:AF64">
    <cfRule type="colorScale" priority="89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Pre-read</vt:lpstr>
      <vt:lpstr>Pace &amp; HR Chart</vt:lpstr>
      <vt:lpstr>Stats</vt:lpstr>
      <vt:lpstr>Plan</vt:lpstr>
      <vt:lpstr>Sessions</vt:lpstr>
      <vt:lpstr>HR_Max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</dc:creator>
  <cp:lastModifiedBy>paulmahon</cp:lastModifiedBy>
  <cp:lastPrinted>2012-09-25T21:51:44Z</cp:lastPrinted>
  <dcterms:created xsi:type="dcterms:W3CDTF">2008-09-03T10:26:10Z</dcterms:created>
  <dcterms:modified xsi:type="dcterms:W3CDTF">2017-08-03T08:59:40Z</dcterms:modified>
</cp:coreProperties>
</file>